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s\Documents\LMC\CCG\"/>
    </mc:Choice>
  </mc:AlternateContent>
  <xr:revisionPtr revIDLastSave="0" documentId="8_{84DBACC1-4866-4F94-8364-F1E0569B4E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laim Form" sheetId="4" r:id="rId1"/>
    <sheet name="Settings" sheetId="2" state="hidden" r:id="rId2"/>
  </sheets>
  <definedNames>
    <definedName name="_xlnm._FilterDatabase" localSheetId="1" hidden="1">Settings!$C$1:$I$85</definedName>
    <definedName name="annual1">#REF!</definedName>
    <definedName name="Band_2">Settings!#REF!</definedName>
    <definedName name="Band_3">Settings!#REF!</definedName>
    <definedName name="Band_4">Settings!#REF!</definedName>
    <definedName name="Band_5">Settings!#REF!</definedName>
    <definedName name="Band_6">Settings!#REF!</definedName>
    <definedName name="Band_7">Settings!#REF!</definedName>
    <definedName name="Band_8a">Settings!#REF!</definedName>
    <definedName name="Band_8b">Settings!#REF!</definedName>
    <definedName name="Band_8c">Settings!#REF!</definedName>
    <definedName name="Band_8d">Settings!#REF!</definedName>
    <definedName name="Band_9">Settings!#REF!</definedName>
    <definedName name="NHS_Herefordshire_CCG">Settings!#REF!</definedName>
    <definedName name="_xlnm.Print_Area" localSheetId="0">'Claim Form'!$A$1:$I$56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4" l="1"/>
  <c r="G41" i="4"/>
  <c r="G36" i="4"/>
  <c r="G35" i="4"/>
  <c r="F15" i="4"/>
  <c r="F18" i="4"/>
  <c r="G43" i="4" l="1"/>
  <c r="G37" i="4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2" i="2"/>
  <c r="G30" i="4"/>
  <c r="G29" i="4"/>
  <c r="G24" i="4"/>
  <c r="G23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2" i="2"/>
  <c r="G31" i="4" l="1"/>
  <c r="G25" i="4"/>
  <c r="G45" i="4" l="1"/>
</calcChain>
</file>

<file path=xl/sharedStrings.xml><?xml version="1.0" encoding="utf-8"?>
<sst xmlns="http://schemas.openxmlformats.org/spreadsheetml/2006/main" count="392" uniqueCount="233">
  <si>
    <t>Supplier Details:</t>
  </si>
  <si>
    <t>Invoicing Address</t>
  </si>
  <si>
    <t>Phoenix House</t>
  </si>
  <si>
    <t>Topcliffe Lane</t>
  </si>
  <si>
    <t>Wakefeld</t>
  </si>
  <si>
    <t>WF3 1WE</t>
  </si>
  <si>
    <t>Claim Date</t>
  </si>
  <si>
    <t>Description</t>
  </si>
  <si>
    <t>Claim Total</t>
  </si>
  <si>
    <t>Disclaimer</t>
  </si>
  <si>
    <t>Category</t>
  </si>
  <si>
    <t>Staff Costs</t>
  </si>
  <si>
    <t>Other</t>
  </si>
  <si>
    <t>By submitting this claim to the CCG I confirm that I agree the following:</t>
  </si>
  <si>
    <t>Practice Code</t>
  </si>
  <si>
    <t>NHS Herefordshire &amp; Worcestershire CCG</t>
  </si>
  <si>
    <t>18C Payables M695</t>
  </si>
  <si>
    <t>Mileage</t>
  </si>
  <si>
    <t>Total</t>
  </si>
  <si>
    <t>Primary Care Network</t>
  </si>
  <si>
    <t>Practice Name</t>
  </si>
  <si>
    <t>Herefordshire</t>
  </si>
  <si>
    <t>M81003</t>
  </si>
  <si>
    <t>North &amp; West</t>
  </si>
  <si>
    <t>Westfield Walk Surgery</t>
  </si>
  <si>
    <t>M81009</t>
  </si>
  <si>
    <t>South &amp; West</t>
  </si>
  <si>
    <t>Golden Valley Practice</t>
  </si>
  <si>
    <t>M81012</t>
  </si>
  <si>
    <t>East</t>
  </si>
  <si>
    <t>St Katherine's Surgery</t>
  </si>
  <si>
    <t>M81016</t>
  </si>
  <si>
    <t>The Marches Surgery</t>
  </si>
  <si>
    <t>M81018</t>
  </si>
  <si>
    <t>Weobley &amp; Staunton-on-Wye Surgeries</t>
  </si>
  <si>
    <t>M81024</t>
  </si>
  <si>
    <t>Much Birch Surgery</t>
  </si>
  <si>
    <t>M81026</t>
  </si>
  <si>
    <t>HMG</t>
  </si>
  <si>
    <t>Hereford Medical Group (HMG)</t>
  </si>
  <si>
    <t>M81032</t>
  </si>
  <si>
    <t>WBC</t>
  </si>
  <si>
    <t>Cantilupe Surgery</t>
  </si>
  <si>
    <t>M81043</t>
  </si>
  <si>
    <t>Mortimer Medical Centre</t>
  </si>
  <si>
    <t>M81044</t>
  </si>
  <si>
    <t>Alton Street Surgery</t>
  </si>
  <si>
    <t>M81048</t>
  </si>
  <si>
    <t>Nunwell Surgery</t>
  </si>
  <si>
    <t>M81054</t>
  </si>
  <si>
    <t>Kington Medical Practice</t>
  </si>
  <si>
    <t>M81061</t>
  </si>
  <si>
    <t>Pendeen Surgery</t>
  </si>
  <si>
    <t>M81066</t>
  </si>
  <si>
    <t>Wargrave House</t>
  </si>
  <si>
    <t>M81067</t>
  </si>
  <si>
    <t>The Surgery Kingstone</t>
  </si>
  <si>
    <t>M81076</t>
  </si>
  <si>
    <t>Colwall Surgery</t>
  </si>
  <si>
    <t>M81093</t>
  </si>
  <si>
    <t>Belmont Medical Centre</t>
  </si>
  <si>
    <t>M81600</t>
  </si>
  <si>
    <t>Cradley Surgery</t>
  </si>
  <si>
    <t>M81604</t>
  </si>
  <si>
    <t>Fownhope Medical Centre</t>
  </si>
  <si>
    <t>M81621</t>
  </si>
  <si>
    <t>Ledbury Market Street Surgery</t>
  </si>
  <si>
    <t>South Worcestershire</t>
  </si>
  <si>
    <t>M81004</t>
  </si>
  <si>
    <t>EBBI</t>
  </si>
  <si>
    <t>Riverside Surgery</t>
  </si>
  <si>
    <t>M81006</t>
  </si>
  <si>
    <t>Worcester City</t>
  </si>
  <si>
    <t>Severn Valley Medical Practice</t>
  </si>
  <si>
    <t>M81007</t>
  </si>
  <si>
    <t>Bredon Hill Surgery</t>
  </si>
  <si>
    <t>M81008</t>
  </si>
  <si>
    <t>Spring Gardens Group Medical Practice</t>
  </si>
  <si>
    <t>M81011</t>
  </si>
  <si>
    <t>D&amp;O</t>
  </si>
  <si>
    <t>Ombersley Medical Centre</t>
  </si>
  <si>
    <t>M81017</t>
  </si>
  <si>
    <t>Elbury Moor Medical Centre</t>
  </si>
  <si>
    <t>M81022</t>
  </si>
  <si>
    <t>Haresfield House Surgery</t>
  </si>
  <si>
    <t>M81029</t>
  </si>
  <si>
    <t>Barn Close Surgery</t>
  </si>
  <si>
    <t>M81033</t>
  </si>
  <si>
    <t>Rurals</t>
  </si>
  <si>
    <t>Great Witley Surgery</t>
  </si>
  <si>
    <t>M81034</t>
  </si>
  <si>
    <t>Salters Medical Practice</t>
  </si>
  <si>
    <t>M81035</t>
  </si>
  <si>
    <t>St Martin'S Gate Surgery</t>
  </si>
  <si>
    <t>M81037</t>
  </si>
  <si>
    <t>Thorneloe Lodge Surgery</t>
  </si>
  <si>
    <t>M81038</t>
  </si>
  <si>
    <t>Pershore &amp; Upton</t>
  </si>
  <si>
    <t>Upton Surgery</t>
  </si>
  <si>
    <t>M81039</t>
  </si>
  <si>
    <t>Malvern Town</t>
  </si>
  <si>
    <t>Whiteacres Medical Centre</t>
  </si>
  <si>
    <t>M81042</t>
  </si>
  <si>
    <t>Tenbury Surgery</t>
  </si>
  <si>
    <t>M81045</t>
  </si>
  <si>
    <t>Knightwick Surgery</t>
  </si>
  <si>
    <t>M81046</t>
  </si>
  <si>
    <t>Abbottswood Medical Centre</t>
  </si>
  <si>
    <t>M81047</t>
  </si>
  <si>
    <t>Spa Medical Practice</t>
  </si>
  <si>
    <t>M81049</t>
  </si>
  <si>
    <t>Barbourne Health Centre</t>
  </si>
  <si>
    <t>M81058</t>
  </si>
  <si>
    <t>Merstow Green Medical Practice</t>
  </si>
  <si>
    <t>M81063</t>
  </si>
  <si>
    <t>St Johns House Surgery</t>
  </si>
  <si>
    <t>M81072</t>
  </si>
  <si>
    <t>Albany House Surgery</t>
  </si>
  <si>
    <t>M81074</t>
  </si>
  <si>
    <t>Pershore Medical Practice</t>
  </si>
  <si>
    <t>M81075</t>
  </si>
  <si>
    <t>Malvern Health Centre</t>
  </si>
  <si>
    <t>M81081</t>
  </si>
  <si>
    <t>St Saviours Surgery</t>
  </si>
  <si>
    <t>M81091</t>
  </si>
  <si>
    <t>Corbett Medical Practice</t>
  </si>
  <si>
    <t>M81094</t>
  </si>
  <si>
    <t>Abbey Medical Practice</t>
  </si>
  <si>
    <t>M81627</t>
  </si>
  <si>
    <t>Demontfort Medical Centre</t>
  </si>
  <si>
    <t>M81629</t>
  </si>
  <si>
    <t>New Court Surgery</t>
  </si>
  <si>
    <t>Y03602</t>
  </si>
  <si>
    <t>Grey Gable Surgery</t>
  </si>
  <si>
    <t>Y04968</t>
  </si>
  <si>
    <t>Farrier House Surgery</t>
  </si>
  <si>
    <t>Redditch and Bromsgrove</t>
  </si>
  <si>
    <t>M81001</t>
  </si>
  <si>
    <t>Redditch Town</t>
  </si>
  <si>
    <t>St Stephens Surgery</t>
  </si>
  <si>
    <t>M81002</t>
  </si>
  <si>
    <t>Elgar House</t>
  </si>
  <si>
    <t>M81019</t>
  </si>
  <si>
    <t>Redditch Nightingale</t>
  </si>
  <si>
    <t>Winyates Health Centre</t>
  </si>
  <si>
    <t>M81020</t>
  </si>
  <si>
    <t>The Dow Surgery</t>
  </si>
  <si>
    <t>M81021</t>
  </si>
  <si>
    <t>Bromsgrove</t>
  </si>
  <si>
    <t>New Road Surgery Bromsgrove</t>
  </si>
  <si>
    <t>M81025</t>
  </si>
  <si>
    <t>New Road Surgery Rubery</t>
  </si>
  <si>
    <t>M81041</t>
  </si>
  <si>
    <t>Hillview Medical Centre</t>
  </si>
  <si>
    <t>M81055</t>
  </si>
  <si>
    <t>Cornhill Surgery</t>
  </si>
  <si>
    <t>M81064</t>
  </si>
  <si>
    <t>Hollywood Medical Centre</t>
  </si>
  <si>
    <t>M81069</t>
  </si>
  <si>
    <t>Davenal House Surgery</t>
  </si>
  <si>
    <t>M81070</t>
  </si>
  <si>
    <t>Churchfields Surgery</t>
  </si>
  <si>
    <t>M81077</t>
  </si>
  <si>
    <t>The Ridgeway Surgery</t>
  </si>
  <si>
    <t>M81078</t>
  </si>
  <si>
    <t>Barnt Green Surgery</t>
  </si>
  <si>
    <t>M81082</t>
  </si>
  <si>
    <t>St. Johns Surgery</t>
  </si>
  <si>
    <t>M81083</t>
  </si>
  <si>
    <t>Hollyoaks Medical Centre</t>
  </si>
  <si>
    <t>M81084</t>
  </si>
  <si>
    <t>Catshill Village Surgery</t>
  </si>
  <si>
    <t>M81089</t>
  </si>
  <si>
    <t>Maple View Medical Practice</t>
  </si>
  <si>
    <t>M81092</t>
  </si>
  <si>
    <t xml:space="preserve">The Bridge Surgery </t>
  </si>
  <si>
    <t>M81605</t>
  </si>
  <si>
    <t>The Glebeland Surgery</t>
  </si>
  <si>
    <t>M81616</t>
  </si>
  <si>
    <t>Crabbs Cross Medical Centre</t>
  </si>
  <si>
    <t>M81087</t>
  </si>
  <si>
    <t>Woodrow Medical Centre</t>
  </si>
  <si>
    <t>M81617</t>
  </si>
  <si>
    <t>Crabbs Cross Surgery</t>
  </si>
  <si>
    <t>Wyre Forest</t>
  </si>
  <si>
    <t>M81005</t>
  </si>
  <si>
    <t>WFNIPS</t>
  </si>
  <si>
    <t>Northumberland House Surgery</t>
  </si>
  <si>
    <t>M81010</t>
  </si>
  <si>
    <t>WFHP</t>
  </si>
  <si>
    <t>Kidderminster Medical Centre</t>
  </si>
  <si>
    <t>M81015</t>
  </si>
  <si>
    <t>Stanmore House Surgery</t>
  </si>
  <si>
    <t>M81027</t>
  </si>
  <si>
    <t>Hagley Surgery</t>
  </si>
  <si>
    <t>M81040</t>
  </si>
  <si>
    <t>York House Medical Ctr.</t>
  </si>
  <si>
    <t>M81056</t>
  </si>
  <si>
    <t>The Church Street Practice</t>
  </si>
  <si>
    <t>M81057</t>
  </si>
  <si>
    <t>Bewdley Medical Centre</t>
  </si>
  <si>
    <t>M81068</t>
  </si>
  <si>
    <t>Aylmer Lodge Cookley Partnership</t>
  </si>
  <si>
    <t>M81073</t>
  </si>
  <si>
    <t>Stourport Health Centre</t>
  </si>
  <si>
    <t>M81090</t>
  </si>
  <si>
    <t>Chaddesley Surgery</t>
  </si>
  <si>
    <t>M81608</t>
  </si>
  <si>
    <t>Wolverley Surgery</t>
  </si>
  <si>
    <t>Prior CCG Area</t>
  </si>
  <si>
    <t>Revised Practice Code</t>
  </si>
  <si>
    <t xml:space="preserve">Herefordshire and Worcestershire </t>
  </si>
  <si>
    <t>Practice</t>
  </si>
  <si>
    <t>Length</t>
  </si>
  <si>
    <t>PCN Name</t>
  </si>
  <si>
    <t>List Size</t>
  </si>
  <si>
    <t>List Size 1st April</t>
  </si>
  <si>
    <t>No of Metres</t>
  </si>
  <si>
    <t>Rate per Square Metre</t>
  </si>
  <si>
    <t>FLOORING</t>
  </si>
  <si>
    <t>RECEPTION SCREENS</t>
  </si>
  <si>
    <t>WAITING ROOM CHAIRS</t>
  </si>
  <si>
    <t>Sub Total</t>
  </si>
  <si>
    <t>PPE/OTHER</t>
  </si>
  <si>
    <t>No of Chairs</t>
  </si>
  <si>
    <t>Total Actual Cost</t>
  </si>
  <si>
    <t>Total No of Square Metres</t>
  </si>
  <si>
    <t>2) All costs submitted are a direct result of COVID related issues only and are not part of normal practice spend</t>
  </si>
  <si>
    <t>3) I understand that the CCG will request further information such as receipted invoices at a later date for audit purposes, any spend found not to be accurate or COVID related could result in funding being recovered from the practice.</t>
  </si>
  <si>
    <r>
      <t>Rate per Square Metre</t>
    </r>
    <r>
      <rPr>
        <b/>
        <sz val="8"/>
        <rFont val="Calibri"/>
        <family val="2"/>
        <scheme val="minor"/>
      </rPr>
      <t xml:space="preserve"> (maximum £45 per Square Metre)</t>
    </r>
  </si>
  <si>
    <t>Note: Claims will not be able to be processed without inclusion of supplier quotations or invoices</t>
  </si>
  <si>
    <t>Please submit claims to hw.primarycare@nhs.net</t>
  </si>
  <si>
    <t xml:space="preserve">1) All funding requests are in line with the Restoration costs principles as detailed in the letter of 19th June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</si>
</sst>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#,##0.00;[Red]\(#,##0.00\)"/>
    <numFmt numFmtId="165" formatCode="&quot;£&quot;#,##0.00"/>
    <numFmt numFmtId="166" formatCode="_-* #,##0_-;\-* #,##0_-;_-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6" fillId="0" borderId="0">
      <alignment horizontal="left" indent="1"/>
    </xf>
    <xf numFmtId="0" fontId="16" fillId="0" borderId="0">
      <alignment horizontal="left" indent="1"/>
    </xf>
    <xf numFmtId="0" fontId="16" fillId="0" borderId="0">
      <alignment horizontal="left" indent="1"/>
    </xf>
    <xf numFmtId="0" fontId="16" fillId="0" borderId="0">
      <alignment horizontal="left" indent="1"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12" fillId="0" borderId="0">
      <alignment horizontal="left" vertical="top" wrapText="1" indent="2"/>
    </xf>
    <xf numFmtId="0" fontId="22" fillId="7" borderId="13" applyNumberFormat="0" applyAlignment="0" applyProtection="0"/>
    <xf numFmtId="0" fontId="22" fillId="7" borderId="13" applyNumberFormat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1" fillId="0" borderId="0"/>
    <xf numFmtId="0" fontId="25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6" fillId="23" borderId="19" applyNumberFormat="0" applyFont="0" applyAlignment="0" applyProtection="0"/>
    <xf numFmtId="0" fontId="26" fillId="23" borderId="19" applyNumberFormat="0" applyFont="0" applyAlignment="0" applyProtection="0"/>
    <xf numFmtId="0" fontId="27" fillId="20" borderId="20" applyNumberFormat="0" applyAlignment="0" applyProtection="0"/>
    <xf numFmtId="0" fontId="27" fillId="20" borderId="2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12" fillId="0" borderId="0">
      <alignment horizontal="left" wrapText="1" indent="1"/>
    </xf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24" borderId="0" xfId="0" applyFill="1" applyProtection="1"/>
    <xf numFmtId="0" fontId="0" fillId="24" borderId="0" xfId="0" applyFill="1" applyAlignment="1" applyProtection="1">
      <alignment horizontal="left"/>
    </xf>
    <xf numFmtId="0" fontId="0" fillId="24" borderId="0" xfId="0" applyFill="1" applyAlignment="1" applyProtection="1">
      <alignment horizontal="center"/>
    </xf>
    <xf numFmtId="0" fontId="34" fillId="24" borderId="0" xfId="0" applyFont="1" applyFill="1" applyProtection="1"/>
    <xf numFmtId="0" fontId="5" fillId="24" borderId="8" xfId="0" applyNumberFormat="1" applyFont="1" applyFill="1" applyBorder="1" applyProtection="1"/>
    <xf numFmtId="0" fontId="2" fillId="0" borderId="0" xfId="0" applyFont="1"/>
    <xf numFmtId="8" fontId="4" fillId="24" borderId="26" xfId="0" applyNumberFormat="1" applyFont="1" applyFill="1" applyBorder="1" applyAlignment="1" applyProtection="1">
      <alignment horizontal="right"/>
    </xf>
    <xf numFmtId="8" fontId="4" fillId="24" borderId="28" xfId="0" applyNumberFormat="1" applyFont="1" applyFill="1" applyBorder="1" applyAlignment="1" applyProtection="1">
      <alignment horizontal="right"/>
    </xf>
    <xf numFmtId="43" fontId="4" fillId="24" borderId="26" xfId="126" applyFont="1" applyFill="1" applyBorder="1" applyAlignment="1" applyProtection="1">
      <alignment horizontal="right"/>
    </xf>
    <xf numFmtId="0" fontId="5" fillId="25" borderId="0" xfId="0" applyNumberFormat="1" applyFont="1" applyFill="1" applyBorder="1" applyProtection="1"/>
    <xf numFmtId="0" fontId="5" fillId="24" borderId="29" xfId="0" applyNumberFormat="1" applyFont="1" applyFill="1" applyBorder="1" applyAlignment="1" applyProtection="1">
      <alignment horizontal="center"/>
    </xf>
    <xf numFmtId="0" fontId="4" fillId="24" borderId="30" xfId="0" applyFont="1" applyFill="1" applyBorder="1" applyAlignment="1" applyProtection="1">
      <alignment horizontal="center"/>
      <protection locked="0"/>
    </xf>
    <xf numFmtId="0" fontId="4" fillId="24" borderId="31" xfId="0" applyFont="1" applyFill="1" applyBorder="1" applyAlignment="1" applyProtection="1">
      <alignment horizontal="center"/>
      <protection locked="0"/>
    </xf>
    <xf numFmtId="0" fontId="4" fillId="25" borderId="1" xfId="0" applyFont="1" applyFill="1" applyBorder="1" applyProtection="1"/>
    <xf numFmtId="0" fontId="4" fillId="25" borderId="2" xfId="0" applyFont="1" applyFill="1" applyBorder="1" applyProtection="1"/>
    <xf numFmtId="0" fontId="4" fillId="25" borderId="4" xfId="0" applyFont="1" applyFill="1" applyBorder="1" applyProtection="1"/>
    <xf numFmtId="0" fontId="4" fillId="25" borderId="0" xfId="0" applyFont="1" applyFill="1" applyBorder="1" applyProtection="1"/>
    <xf numFmtId="0" fontId="5" fillId="25" borderId="2" xfId="0" applyFont="1" applyFill="1" applyBorder="1" applyAlignment="1" applyProtection="1">
      <alignment horizontal="left"/>
    </xf>
    <xf numFmtId="164" fontId="0" fillId="25" borderId="3" xfId="0" applyNumberFormat="1" applyFill="1" applyBorder="1" applyAlignment="1" applyProtection="1">
      <alignment horizontal="left"/>
    </xf>
    <xf numFmtId="0" fontId="5" fillId="25" borderId="0" xfId="0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5" xfId="0" applyNumberFormat="1" applyFill="1" applyBorder="1" applyAlignment="1" applyProtection="1">
      <alignment horizontal="left"/>
    </xf>
    <xf numFmtId="0" fontId="6" fillId="25" borderId="0" xfId="0" applyFont="1" applyFill="1" applyBorder="1" applyAlignment="1" applyProtection="1"/>
    <xf numFmtId="0" fontId="0" fillId="25" borderId="0" xfId="0" applyFill="1" applyBorder="1" applyAlignment="1" applyProtection="1">
      <alignment horizontal="left"/>
    </xf>
    <xf numFmtId="0" fontId="0" fillId="25" borderId="0" xfId="0" applyFill="1" applyBorder="1" applyProtection="1"/>
    <xf numFmtId="164" fontId="0" fillId="25" borderId="5" xfId="0" applyNumberFormat="1" applyFill="1" applyBorder="1" applyAlignment="1" applyProtection="1">
      <alignment horizontal="center"/>
    </xf>
    <xf numFmtId="0" fontId="4" fillId="25" borderId="0" xfId="0" applyFont="1" applyFill="1" applyBorder="1" applyAlignment="1" applyProtection="1">
      <protection locked="0"/>
    </xf>
    <xf numFmtId="164" fontId="33" fillId="25" borderId="0" xfId="0" applyNumberFormat="1" applyFont="1" applyFill="1" applyBorder="1" applyAlignment="1" applyProtection="1">
      <alignment horizontal="left"/>
    </xf>
    <xf numFmtId="164" fontId="37" fillId="25" borderId="0" xfId="0" applyNumberFormat="1" applyFont="1" applyFill="1" applyBorder="1" applyAlignment="1" applyProtection="1">
      <alignment horizontal="right"/>
    </xf>
    <xf numFmtId="0" fontId="0" fillId="25" borderId="5" xfId="0" applyFill="1" applyBorder="1" applyProtection="1"/>
    <xf numFmtId="0" fontId="0" fillId="25" borderId="0" xfId="0" applyFill="1" applyAlignment="1" applyProtection="1">
      <alignment horizontal="left"/>
    </xf>
    <xf numFmtId="0" fontId="0" fillId="25" borderId="0" xfId="0" applyFill="1" applyProtection="1"/>
    <xf numFmtId="164" fontId="2" fillId="25" borderId="5" xfId="0" applyNumberFormat="1" applyFont="1" applyFill="1" applyBorder="1" applyAlignment="1" applyProtection="1">
      <alignment horizontal="center"/>
    </xf>
    <xf numFmtId="0" fontId="4" fillId="25" borderId="5" xfId="0" applyFont="1" applyFill="1" applyBorder="1" applyProtection="1"/>
    <xf numFmtId="0" fontId="5" fillId="25" borderId="0" xfId="0" applyFont="1" applyFill="1" applyBorder="1" applyProtection="1"/>
    <xf numFmtId="0" fontId="4" fillId="25" borderId="0" xfId="0" applyFont="1" applyFill="1" applyBorder="1" applyAlignment="1" applyProtection="1">
      <alignment horizontal="left"/>
    </xf>
    <xf numFmtId="0" fontId="0" fillId="25" borderId="4" xfId="0" applyFill="1" applyBorder="1" applyAlignment="1" applyProtection="1">
      <alignment horizontal="center"/>
    </xf>
    <xf numFmtId="164" fontId="2" fillId="25" borderId="4" xfId="0" applyNumberFormat="1" applyFont="1" applyFill="1" applyBorder="1" applyAlignment="1" applyProtection="1"/>
    <xf numFmtId="164" fontId="35" fillId="25" borderId="0" xfId="0" applyNumberFormat="1" applyFont="1" applyFill="1" applyBorder="1" applyAlignment="1" applyProtection="1"/>
    <xf numFmtId="164" fontId="0" fillId="25" borderId="0" xfId="0" applyNumberFormat="1" applyFont="1" applyFill="1" applyBorder="1" applyAlignment="1" applyProtection="1">
      <alignment horizontal="left"/>
    </xf>
    <xf numFmtId="0" fontId="4" fillId="25" borderId="0" xfId="0" applyNumberFormat="1" applyFont="1" applyFill="1" applyBorder="1" applyProtection="1"/>
    <xf numFmtId="164" fontId="2" fillId="25" borderId="0" xfId="0" applyNumberFormat="1" applyFont="1" applyFill="1" applyBorder="1" applyAlignment="1" applyProtection="1"/>
    <xf numFmtId="0" fontId="5" fillId="25" borderId="4" xfId="0" applyFont="1" applyFill="1" applyBorder="1" applyProtection="1"/>
    <xf numFmtId="164" fontId="36" fillId="25" borderId="0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protection locked="0"/>
    </xf>
    <xf numFmtId="0" fontId="0" fillId="25" borderId="6" xfId="0" applyFill="1" applyBorder="1" applyProtection="1"/>
    <xf numFmtId="0" fontId="0" fillId="25" borderId="12" xfId="0" applyFill="1" applyBorder="1" applyProtection="1"/>
    <xf numFmtId="0" fontId="0" fillId="25" borderId="12" xfId="0" applyFill="1" applyBorder="1" applyAlignment="1" applyProtection="1">
      <alignment horizontal="left"/>
    </xf>
    <xf numFmtId="165" fontId="0" fillId="25" borderId="5" xfId="0" applyNumberFormat="1" applyFill="1" applyBorder="1" applyAlignment="1" applyProtection="1">
      <alignment horizontal="center"/>
    </xf>
    <xf numFmtId="0" fontId="0" fillId="25" borderId="7" xfId="0" applyFill="1" applyBorder="1" applyProtection="1"/>
    <xf numFmtId="0" fontId="38" fillId="25" borderId="0" xfId="0" applyFont="1" applyFill="1" applyBorder="1" applyProtection="1"/>
    <xf numFmtId="0" fontId="5" fillId="26" borderId="8" xfId="0" applyFont="1" applyFill="1" applyBorder="1" applyAlignment="1" applyProtection="1">
      <alignment horizontal="left"/>
    </xf>
    <xf numFmtId="0" fontId="5" fillId="26" borderId="22" xfId="0" applyFont="1" applyFill="1" applyBorder="1" applyAlignment="1" applyProtection="1">
      <alignment horizontal="center" vertical="center" wrapText="1"/>
    </xf>
    <xf numFmtId="8" fontId="5" fillId="26" borderId="27" xfId="0" applyNumberFormat="1" applyFont="1" applyFill="1" applyBorder="1" applyProtection="1"/>
    <xf numFmtId="8" fontId="5" fillId="26" borderId="24" xfId="0" applyNumberFormat="1" applyFont="1" applyFill="1" applyBorder="1" applyProtection="1"/>
    <xf numFmtId="0" fontId="5" fillId="26" borderId="23" xfId="0" applyFont="1" applyFill="1" applyBorder="1" applyAlignment="1" applyProtection="1">
      <alignment horizontal="center" vertical="center" wrapText="1"/>
    </xf>
    <xf numFmtId="0" fontId="5" fillId="26" borderId="9" xfId="0" applyFont="1" applyFill="1" applyBorder="1" applyAlignment="1" applyProtection="1">
      <alignment horizontal="left"/>
    </xf>
    <xf numFmtId="8" fontId="5" fillId="26" borderId="11" xfId="0" applyNumberFormat="1" applyFont="1" applyFill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0" fontId="5" fillId="26" borderId="29" xfId="0" applyFont="1" applyFill="1" applyBorder="1" applyAlignment="1" applyProtection="1">
      <alignment horizontal="center"/>
    </xf>
    <xf numFmtId="164" fontId="4" fillId="26" borderId="30" xfId="0" applyNumberFormat="1" applyFont="1" applyFill="1" applyBorder="1" applyAlignment="1" applyProtection="1">
      <alignment horizontal="center"/>
      <protection locked="0"/>
    </xf>
    <xf numFmtId="0" fontId="4" fillId="26" borderId="30" xfId="0" applyFont="1" applyFill="1" applyBorder="1" applyAlignment="1" applyProtection="1">
      <alignment horizontal="center"/>
      <protection locked="0"/>
    </xf>
    <xf numFmtId="0" fontId="4" fillId="26" borderId="31" xfId="0" applyFont="1" applyFill="1" applyBorder="1" applyAlignment="1" applyProtection="1">
      <alignment horizontal="center"/>
      <protection locked="0"/>
    </xf>
    <xf numFmtId="8" fontId="5" fillId="26" borderId="7" xfId="0" applyNumberFormat="1" applyFont="1" applyFill="1" applyBorder="1" applyProtection="1"/>
    <xf numFmtId="166" fontId="0" fillId="0" borderId="0" xfId="126" applyNumberFormat="1" applyFont="1"/>
    <xf numFmtId="166" fontId="5" fillId="26" borderId="8" xfId="126" applyNumberFormat="1" applyFont="1" applyFill="1" applyBorder="1" applyAlignment="1" applyProtection="1">
      <alignment horizontal="center"/>
    </xf>
    <xf numFmtId="8" fontId="4" fillId="24" borderId="33" xfId="0" applyNumberFormat="1" applyFont="1" applyFill="1" applyBorder="1" applyAlignment="1" applyProtection="1">
      <alignment horizontal="right"/>
    </xf>
    <xf numFmtId="8" fontId="4" fillId="26" borderId="26" xfId="0" applyNumberFormat="1" applyFont="1" applyFill="1" applyBorder="1" applyAlignment="1" applyProtection="1">
      <alignment horizontal="right"/>
    </xf>
    <xf numFmtId="8" fontId="5" fillId="26" borderId="11" xfId="0" applyNumberFormat="1" applyFont="1" applyFill="1" applyBorder="1" applyProtection="1"/>
    <xf numFmtId="0" fontId="5" fillId="26" borderId="9" xfId="0" applyFont="1" applyFill="1" applyBorder="1" applyAlignment="1" applyProtection="1">
      <alignment horizontal="left" vertical="center"/>
    </xf>
    <xf numFmtId="0" fontId="5" fillId="26" borderId="34" xfId="0" applyFont="1" applyFill="1" applyBorder="1" applyAlignment="1" applyProtection="1">
      <alignment horizontal="center" vertical="center" wrapText="1"/>
    </xf>
    <xf numFmtId="0" fontId="5" fillId="24" borderId="35" xfId="0" applyFont="1" applyFill="1" applyBorder="1" applyAlignment="1" applyProtection="1">
      <alignment vertical="center" wrapText="1"/>
    </xf>
    <xf numFmtId="43" fontId="4" fillId="24" borderId="25" xfId="126" applyFont="1" applyFill="1" applyBorder="1" applyAlignment="1" applyProtection="1">
      <alignment horizontal="right"/>
    </xf>
    <xf numFmtId="0" fontId="5" fillId="24" borderId="36" xfId="0" applyFont="1" applyFill="1" applyBorder="1" applyAlignment="1" applyProtection="1">
      <alignment vertical="center" wrapText="1"/>
    </xf>
    <xf numFmtId="8" fontId="4" fillId="24" borderId="32" xfId="0" applyNumberFormat="1" applyFont="1" applyFill="1" applyBorder="1" applyAlignment="1" applyProtection="1">
      <alignment horizontal="right"/>
    </xf>
    <xf numFmtId="0" fontId="5" fillId="26" borderId="9" xfId="0" applyNumberFormat="1" applyFont="1" applyFill="1" applyBorder="1" applyAlignment="1" applyProtection="1">
      <alignment horizontal="right"/>
    </xf>
    <xf numFmtId="8" fontId="4" fillId="26" borderId="33" xfId="0" applyNumberFormat="1" applyFont="1" applyFill="1" applyBorder="1" applyAlignment="1" applyProtection="1">
      <alignment horizontal="right"/>
    </xf>
    <xf numFmtId="0" fontId="5" fillId="26" borderId="10" xfId="0" applyFont="1" applyFill="1" applyBorder="1" applyAlignment="1" applyProtection="1">
      <alignment horizontal="center" vertical="center" wrapText="1"/>
    </xf>
    <xf numFmtId="43" fontId="4" fillId="24" borderId="37" xfId="126" applyFont="1" applyFill="1" applyBorder="1" applyAlignment="1" applyProtection="1">
      <alignment horizontal="right"/>
    </xf>
    <xf numFmtId="8" fontId="4" fillId="24" borderId="12" xfId="0" applyNumberFormat="1" applyFont="1" applyFill="1" applyBorder="1" applyAlignment="1" applyProtection="1">
      <alignment horizontal="right"/>
    </xf>
    <xf numFmtId="0" fontId="40" fillId="25" borderId="0" xfId="0" applyFont="1" applyFill="1" applyBorder="1" applyProtection="1"/>
    <xf numFmtId="0" fontId="5" fillId="26" borderId="29" xfId="0" applyNumberFormat="1" applyFont="1" applyFill="1" applyBorder="1" applyAlignment="1" applyProtection="1">
      <alignment horizontal="center" vertical="center" wrapText="1"/>
    </xf>
    <xf numFmtId="0" fontId="5" fillId="26" borderId="30" xfId="0" applyNumberFormat="1" applyFont="1" applyFill="1" applyBorder="1" applyAlignment="1" applyProtection="1">
      <alignment horizontal="center" vertical="center" wrapText="1"/>
    </xf>
    <xf numFmtId="0" fontId="5" fillId="26" borderId="31" xfId="0" applyNumberFormat="1" applyFont="1" applyFill="1" applyBorder="1" applyAlignment="1" applyProtection="1">
      <alignment horizontal="center" vertical="center" wrapText="1"/>
    </xf>
    <xf numFmtId="0" fontId="5" fillId="26" borderId="29" xfId="0" applyFont="1" applyFill="1" applyBorder="1" applyAlignment="1" applyProtection="1">
      <alignment horizontal="left" vertical="center"/>
    </xf>
    <xf numFmtId="0" fontId="5" fillId="26" borderId="30" xfId="0" applyFont="1" applyFill="1" applyBorder="1" applyAlignment="1" applyProtection="1">
      <alignment horizontal="left" vertical="center"/>
    </xf>
    <xf numFmtId="0" fontId="5" fillId="26" borderId="31" xfId="0" applyFont="1" applyFill="1" applyBorder="1" applyAlignment="1" applyProtection="1">
      <alignment horizontal="left" vertical="center"/>
    </xf>
    <xf numFmtId="164" fontId="0" fillId="25" borderId="2" xfId="0" applyNumberFormat="1" applyFill="1" applyBorder="1" applyAlignment="1" applyProtection="1">
      <alignment horizontal="left"/>
    </xf>
    <xf numFmtId="0" fontId="4" fillId="25" borderId="0" xfId="0" applyFont="1" applyFill="1" applyBorder="1" applyAlignment="1" applyProtection="1">
      <alignment horizontal="left" wrapText="1"/>
    </xf>
    <xf numFmtId="0" fontId="4" fillId="25" borderId="0" xfId="0" applyFont="1" applyFill="1" applyBorder="1" applyAlignment="1" applyProtection="1">
      <alignment horizontal="left" vertical="center" wrapText="1"/>
    </xf>
  </cellXfs>
  <cellStyles count="12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126" builtinId="3"/>
    <cellStyle name="Comma 2" xfId="55" xr:uid="{00000000-0005-0000-0000-000036000000}"/>
    <cellStyle name="Explanatory Text 2" xfId="56" xr:uid="{00000000-0005-0000-0000-000038000000}"/>
    <cellStyle name="Explanatory Text 3" xfId="57" xr:uid="{00000000-0005-0000-0000-000039000000}"/>
    <cellStyle name="Good 2" xfId="58" xr:uid="{00000000-0005-0000-0000-00003A000000}"/>
    <cellStyle name="Good 3" xfId="59" xr:uid="{00000000-0005-0000-0000-00003B000000}"/>
    <cellStyle name="H1" xfId="60" xr:uid="{00000000-0005-0000-0000-00003C000000}"/>
    <cellStyle name="H1 2" xfId="61" xr:uid="{00000000-0005-0000-0000-00003D000000}"/>
    <cellStyle name="H1 2 2" xfId="62" xr:uid="{00000000-0005-0000-0000-00003E000000}"/>
    <cellStyle name="H1 3" xfId="63" xr:uid="{00000000-0005-0000-0000-00003F000000}"/>
    <cellStyle name="H2" xfId="64" xr:uid="{00000000-0005-0000-0000-000040000000}"/>
    <cellStyle name="H2 2" xfId="65" xr:uid="{00000000-0005-0000-0000-000041000000}"/>
    <cellStyle name="H2 2 2" xfId="66" xr:uid="{00000000-0005-0000-0000-000042000000}"/>
    <cellStyle name="H2 3" xfId="67" xr:uid="{00000000-0005-0000-0000-000043000000}"/>
    <cellStyle name="Heading 1 2" xfId="68" xr:uid="{00000000-0005-0000-0000-000044000000}"/>
    <cellStyle name="Heading 1 3" xfId="69" xr:uid="{00000000-0005-0000-0000-000045000000}"/>
    <cellStyle name="Heading 2 2" xfId="70" xr:uid="{00000000-0005-0000-0000-000046000000}"/>
    <cellStyle name="Heading 2 3" xfId="71" xr:uid="{00000000-0005-0000-0000-000047000000}"/>
    <cellStyle name="Heading 3 2" xfId="72" xr:uid="{00000000-0005-0000-0000-000048000000}"/>
    <cellStyle name="Heading 3 3" xfId="73" xr:uid="{00000000-0005-0000-0000-000049000000}"/>
    <cellStyle name="Heading 4 2" xfId="74" xr:uid="{00000000-0005-0000-0000-00004A000000}"/>
    <cellStyle name="Heading 4 3" xfId="75" xr:uid="{00000000-0005-0000-0000-00004B000000}"/>
    <cellStyle name="Hyperlink 2" xfId="76" xr:uid="{00000000-0005-0000-0000-00004D000000}"/>
    <cellStyle name="Hyperlink 4" xfId="77" xr:uid="{00000000-0005-0000-0000-00004E000000}"/>
    <cellStyle name="IndentedPlain" xfId="78" xr:uid="{00000000-0005-0000-0000-00004F000000}"/>
    <cellStyle name="IndentedPlain 2" xfId="79" xr:uid="{00000000-0005-0000-0000-000050000000}"/>
    <cellStyle name="IndentedPlain 3" xfId="80" xr:uid="{00000000-0005-0000-0000-000051000000}"/>
    <cellStyle name="IndentedPlain 3 2" xfId="81" xr:uid="{00000000-0005-0000-0000-000052000000}"/>
    <cellStyle name="IndentedPlain 4" xfId="82" xr:uid="{00000000-0005-0000-0000-000053000000}"/>
    <cellStyle name="IndentedPlain 4 2" xfId="83" xr:uid="{00000000-0005-0000-0000-000054000000}"/>
    <cellStyle name="IndentedPlain 5" xfId="84" xr:uid="{00000000-0005-0000-0000-000055000000}"/>
    <cellStyle name="Input 2" xfId="85" xr:uid="{00000000-0005-0000-0000-000056000000}"/>
    <cellStyle name="Input 3" xfId="86" xr:uid="{00000000-0005-0000-0000-000057000000}"/>
    <cellStyle name="Linked Cell 2" xfId="87" xr:uid="{00000000-0005-0000-0000-000058000000}"/>
    <cellStyle name="Linked Cell 3" xfId="88" xr:uid="{00000000-0005-0000-0000-000059000000}"/>
    <cellStyle name="Neutral 2" xfId="89" xr:uid="{00000000-0005-0000-0000-00005A000000}"/>
    <cellStyle name="Neutral 3" xfId="90" xr:uid="{00000000-0005-0000-0000-00005B000000}"/>
    <cellStyle name="Normal" xfId="0" builtinId="0"/>
    <cellStyle name="Normal 2" xfId="91" xr:uid="{00000000-0005-0000-0000-00005D000000}"/>
    <cellStyle name="Normal 3" xfId="92" xr:uid="{00000000-0005-0000-0000-00005E000000}"/>
    <cellStyle name="Normal 3 2" xfId="93" xr:uid="{00000000-0005-0000-0000-00005F000000}"/>
    <cellStyle name="Normal 3 3" xfId="94" xr:uid="{00000000-0005-0000-0000-000060000000}"/>
    <cellStyle name="Normal 3 4" xfId="95" xr:uid="{00000000-0005-0000-0000-000061000000}"/>
    <cellStyle name="Normal 3 5" xfId="96" xr:uid="{00000000-0005-0000-0000-000062000000}"/>
    <cellStyle name="Normal 3 6" xfId="97" xr:uid="{00000000-0005-0000-0000-000063000000}"/>
    <cellStyle name="Normal 4" xfId="98" xr:uid="{00000000-0005-0000-0000-000064000000}"/>
    <cellStyle name="Normal 4 2" xfId="99" xr:uid="{00000000-0005-0000-0000-000065000000}"/>
    <cellStyle name="Normal 4 3" xfId="100" xr:uid="{00000000-0005-0000-0000-000066000000}"/>
    <cellStyle name="Normal 5" xfId="101" xr:uid="{00000000-0005-0000-0000-000067000000}"/>
    <cellStyle name="Normal 5 2" xfId="102" xr:uid="{00000000-0005-0000-0000-000068000000}"/>
    <cellStyle name="Normal 6" xfId="103" xr:uid="{00000000-0005-0000-0000-000069000000}"/>
    <cellStyle name="Normal 7" xfId="104" xr:uid="{00000000-0005-0000-0000-00006A000000}"/>
    <cellStyle name="Note 2" xfId="105" xr:uid="{00000000-0005-0000-0000-00006B000000}"/>
    <cellStyle name="Note 3" xfId="106" xr:uid="{00000000-0005-0000-0000-00006C000000}"/>
    <cellStyle name="Output 2" xfId="107" xr:uid="{00000000-0005-0000-0000-00006D000000}"/>
    <cellStyle name="Output 3" xfId="108" xr:uid="{00000000-0005-0000-0000-00006E000000}"/>
    <cellStyle name="Percent 2" xfId="109" xr:uid="{00000000-0005-0000-0000-000070000000}"/>
    <cellStyle name="Percent 2 2" xfId="110" xr:uid="{00000000-0005-0000-0000-000071000000}"/>
    <cellStyle name="Percent 3" xfId="111" xr:uid="{00000000-0005-0000-0000-000072000000}"/>
    <cellStyle name="Plain" xfId="112" xr:uid="{00000000-0005-0000-0000-000073000000}"/>
    <cellStyle name="Plain 2" xfId="113" xr:uid="{00000000-0005-0000-0000-000074000000}"/>
    <cellStyle name="Plain 3" xfId="114" xr:uid="{00000000-0005-0000-0000-000075000000}"/>
    <cellStyle name="Plain 3 2" xfId="115" xr:uid="{00000000-0005-0000-0000-000076000000}"/>
    <cellStyle name="Plain 4" xfId="116" xr:uid="{00000000-0005-0000-0000-000077000000}"/>
    <cellStyle name="Plain 4 2" xfId="117" xr:uid="{00000000-0005-0000-0000-000078000000}"/>
    <cellStyle name="Plain 5" xfId="118" xr:uid="{00000000-0005-0000-0000-000079000000}"/>
    <cellStyle name="Style 1" xfId="119" xr:uid="{00000000-0005-0000-0000-00007A000000}"/>
    <cellStyle name="Title 2" xfId="120" xr:uid="{00000000-0005-0000-0000-00007B000000}"/>
    <cellStyle name="Title 3" xfId="121" xr:uid="{00000000-0005-0000-0000-00007C000000}"/>
    <cellStyle name="Total 2" xfId="122" xr:uid="{00000000-0005-0000-0000-00007D000000}"/>
    <cellStyle name="Total 3" xfId="123" xr:uid="{00000000-0005-0000-0000-00007E000000}"/>
    <cellStyle name="Warning Text 2" xfId="124" xr:uid="{00000000-0005-0000-0000-00007F000000}"/>
    <cellStyle name="Warning Text 3" xfId="125" xr:uid="{00000000-0005-0000-0000-000080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2</xdr:row>
      <xdr:rowOff>76200</xdr:rowOff>
    </xdr:from>
    <xdr:to>
      <xdr:col>7</xdr:col>
      <xdr:colOff>17620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5007"/>
        <a:stretch/>
      </xdr:blipFill>
      <xdr:spPr>
        <a:xfrm>
          <a:off x="8067675" y="476250"/>
          <a:ext cx="2408395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885825</xdr:colOff>
      <xdr:row>4</xdr:row>
      <xdr:rowOff>307974</xdr:rowOff>
    </xdr:from>
    <xdr:to>
      <xdr:col>7</xdr:col>
      <xdr:colOff>14445</xdr:colOff>
      <xdr:row>6</xdr:row>
      <xdr:rowOff>57989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501"/>
        <a:stretch/>
      </xdr:blipFill>
      <xdr:spPr>
        <a:xfrm>
          <a:off x="8058150" y="1117599"/>
          <a:ext cx="2408395" cy="26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K125"/>
  <sheetViews>
    <sheetView showGridLines="0" tabSelected="1" topLeftCell="A44" zoomScale="120" zoomScaleNormal="120" workbookViewId="0">
      <selection activeCell="C74" sqref="C74"/>
    </sheetView>
  </sheetViews>
  <sheetFormatPr defaultColWidth="0" defaultRowHeight="14.5" zeroHeight="1"/>
  <cols>
    <col min="1" max="1" width="4.7265625" style="2" customWidth="1"/>
    <col min="2" max="2" width="6.1796875" style="2" customWidth="1"/>
    <col min="3" max="3" width="65.453125" style="2" customWidth="1"/>
    <col min="4" max="4" width="12.453125" style="2" customWidth="1"/>
    <col min="5" max="5" width="14.26953125" style="3" customWidth="1"/>
    <col min="6" max="6" width="16.7265625" style="2" customWidth="1"/>
    <col min="7" max="7" width="18.26953125" style="2" customWidth="1"/>
    <col min="8" max="8" width="7.26953125" style="2" customWidth="1"/>
    <col min="9" max="9" width="4.7265625" style="2" customWidth="1"/>
    <col min="10" max="11" width="0" style="2" hidden="1" customWidth="1"/>
    <col min="12" max="16384" width="9.1796875" style="2" hidden="1"/>
  </cols>
  <sheetData>
    <row r="1" spans="2:8" ht="15" thickBot="1">
      <c r="B1" s="1"/>
      <c r="C1" s="1"/>
      <c r="D1" s="1"/>
      <c r="H1" s="4"/>
    </row>
    <row r="2" spans="2:8" ht="15.5">
      <c r="B2" s="19"/>
      <c r="C2" s="20"/>
      <c r="D2" s="20"/>
      <c r="E2" s="23"/>
      <c r="F2" s="93"/>
      <c r="G2" s="93"/>
      <c r="H2" s="24"/>
    </row>
    <row r="3" spans="2:8" ht="16" thickBot="1">
      <c r="B3" s="21"/>
      <c r="C3" s="22"/>
      <c r="D3" s="22"/>
      <c r="E3" s="25"/>
      <c r="F3" s="26"/>
      <c r="G3" s="26"/>
      <c r="H3" s="27"/>
    </row>
    <row r="4" spans="2:8" ht="15.75" customHeight="1">
      <c r="B4" s="21"/>
      <c r="C4" s="64" t="s">
        <v>0</v>
      </c>
      <c r="D4" s="28"/>
      <c r="E4" s="29"/>
      <c r="F4" s="30"/>
      <c r="G4" s="30"/>
      <c r="H4" s="31"/>
    </row>
    <row r="5" spans="2:8" ht="25" customHeight="1">
      <c r="B5" s="21"/>
      <c r="C5" s="17"/>
      <c r="D5" s="32"/>
      <c r="E5" s="25"/>
      <c r="F5" s="33"/>
      <c r="G5" s="34" t="s">
        <v>211</v>
      </c>
      <c r="H5" s="35"/>
    </row>
    <row r="6" spans="2:8" ht="15.75" customHeight="1">
      <c r="B6" s="21"/>
      <c r="C6" s="17"/>
      <c r="D6" s="32"/>
      <c r="E6" s="29"/>
      <c r="F6" s="30"/>
      <c r="G6" s="30"/>
      <c r="H6" s="31"/>
    </row>
    <row r="7" spans="2:8" ht="15.75" customHeight="1">
      <c r="B7" s="21"/>
      <c r="C7" s="17"/>
      <c r="D7" s="32"/>
      <c r="E7" s="29"/>
      <c r="F7" s="30"/>
      <c r="G7" s="30"/>
      <c r="H7" s="31"/>
    </row>
    <row r="8" spans="2:8" ht="15.75" customHeight="1">
      <c r="B8" s="21"/>
      <c r="C8" s="17"/>
      <c r="D8" s="32"/>
      <c r="E8" s="36"/>
      <c r="F8" s="37"/>
      <c r="G8" s="37"/>
      <c r="H8" s="38"/>
    </row>
    <row r="9" spans="2:8" ht="15.75" customHeight="1" thickBot="1">
      <c r="B9" s="21"/>
      <c r="C9" s="17"/>
      <c r="D9" s="32"/>
      <c r="E9" s="36"/>
      <c r="F9" s="37"/>
      <c r="G9" s="37"/>
      <c r="H9" s="39"/>
    </row>
    <row r="10" spans="2:8" ht="15.75" customHeight="1" thickBot="1">
      <c r="B10" s="21"/>
      <c r="C10" s="18"/>
      <c r="D10" s="32"/>
      <c r="E10" s="57" t="s">
        <v>214</v>
      </c>
      <c r="F10" s="10"/>
      <c r="G10" s="37"/>
      <c r="H10" s="39"/>
    </row>
    <row r="11" spans="2:8" ht="15.75" customHeight="1" thickBot="1">
      <c r="B11" s="21"/>
      <c r="C11" s="40"/>
      <c r="D11" s="40"/>
      <c r="E11" s="36"/>
      <c r="F11" s="37"/>
      <c r="G11" s="37"/>
      <c r="H11" s="39"/>
    </row>
    <row r="12" spans="2:8" ht="15.75" customHeight="1" thickBot="1">
      <c r="B12" s="21"/>
      <c r="C12" s="65" t="s">
        <v>1</v>
      </c>
      <c r="D12" s="30"/>
      <c r="E12" s="57" t="s">
        <v>6</v>
      </c>
      <c r="F12" s="10"/>
      <c r="G12" s="37"/>
      <c r="H12" s="39"/>
    </row>
    <row r="13" spans="2:8" ht="15.75" customHeight="1" thickBot="1">
      <c r="B13" s="21"/>
      <c r="C13" s="66" t="s">
        <v>15</v>
      </c>
      <c r="D13" s="30"/>
      <c r="E13" s="41"/>
      <c r="F13" s="15"/>
      <c r="G13" s="37"/>
      <c r="H13" s="39"/>
    </row>
    <row r="14" spans="2:8" ht="15.75" customHeight="1" thickBot="1">
      <c r="B14" s="21"/>
      <c r="C14" s="67" t="s">
        <v>16</v>
      </c>
      <c r="D14" s="30"/>
      <c r="E14" s="57" t="s">
        <v>14</v>
      </c>
      <c r="F14" s="16"/>
      <c r="G14" s="37"/>
      <c r="H14" s="39"/>
    </row>
    <row r="15" spans="2:8" ht="15.75" customHeight="1">
      <c r="B15" s="21"/>
      <c r="C15" s="67" t="s">
        <v>2</v>
      </c>
      <c r="D15" s="30"/>
      <c r="E15" s="90" t="s">
        <v>212</v>
      </c>
      <c r="F15" s="87" t="str">
        <f>IFERROR(VLOOKUP(F14,Settings!D:E,2,FALSE),"Select Practice Code in cell above")</f>
        <v>Select Practice Code in cell above</v>
      </c>
      <c r="G15" s="37"/>
      <c r="H15" s="39"/>
    </row>
    <row r="16" spans="2:8" ht="15.75" customHeight="1">
      <c r="B16" s="21"/>
      <c r="C16" s="67" t="s">
        <v>3</v>
      </c>
      <c r="D16" s="32"/>
      <c r="E16" s="91"/>
      <c r="F16" s="88"/>
      <c r="G16" s="15"/>
      <c r="H16" s="39"/>
    </row>
    <row r="17" spans="2:8" ht="15.75" customHeight="1" thickBot="1">
      <c r="B17" s="21"/>
      <c r="C17" s="67" t="s">
        <v>4</v>
      </c>
      <c r="D17" s="32"/>
      <c r="E17" s="92"/>
      <c r="F17" s="89"/>
      <c r="G17" s="15"/>
      <c r="H17" s="39"/>
    </row>
    <row r="18" spans="2:8" ht="15.75" customHeight="1" thickBot="1">
      <c r="B18" s="21"/>
      <c r="C18" s="68" t="s">
        <v>5</v>
      </c>
      <c r="D18" s="32"/>
      <c r="E18" s="57" t="s">
        <v>215</v>
      </c>
      <c r="F18" s="71">
        <f>IFERROR(VLOOKUP(F14,Settings!D:I,6,0),0)</f>
        <v>0</v>
      </c>
      <c r="G18" s="15"/>
      <c r="H18" s="39"/>
    </row>
    <row r="19" spans="2:8" ht="15.75" customHeight="1">
      <c r="B19" s="21"/>
      <c r="C19" s="40"/>
      <c r="D19" s="40"/>
      <c r="E19" s="41"/>
      <c r="F19" s="41"/>
      <c r="G19" s="15"/>
      <c r="H19" s="39"/>
    </row>
    <row r="20" spans="2:8" ht="15.75" customHeight="1">
      <c r="B20" s="21"/>
      <c r="C20" s="56" t="s">
        <v>219</v>
      </c>
      <c r="D20" s="40"/>
      <c r="E20" s="41"/>
      <c r="F20" s="15"/>
      <c r="G20" s="15"/>
      <c r="H20" s="39"/>
    </row>
    <row r="21" spans="2:8" ht="15.75" customHeight="1" thickBot="1">
      <c r="B21" s="21"/>
      <c r="C21" s="40"/>
      <c r="D21" s="40"/>
      <c r="E21" s="41"/>
      <c r="F21" s="15"/>
      <c r="G21" s="15"/>
      <c r="H21" s="39"/>
    </row>
    <row r="22" spans="2:8" ht="42" thickBot="1">
      <c r="B22" s="21"/>
      <c r="C22" s="75" t="s">
        <v>7</v>
      </c>
      <c r="D22" s="76"/>
      <c r="E22" s="61" t="s">
        <v>226</v>
      </c>
      <c r="F22" s="61" t="s">
        <v>229</v>
      </c>
      <c r="G22" s="58" t="s">
        <v>18</v>
      </c>
      <c r="H22" s="39"/>
    </row>
    <row r="23" spans="2:8" ht="22.5" customHeight="1">
      <c r="B23" s="21"/>
      <c r="C23" s="77"/>
      <c r="D23" s="78"/>
      <c r="E23" s="14"/>
      <c r="F23" s="12"/>
      <c r="G23" s="59">
        <f>ROUND(E23*F23,2)</f>
        <v>0</v>
      </c>
      <c r="H23" s="39"/>
    </row>
    <row r="24" spans="2:8" ht="22.5" customHeight="1" thickBot="1">
      <c r="B24" s="21"/>
      <c r="C24" s="79"/>
      <c r="D24" s="80"/>
      <c r="E24" s="72"/>
      <c r="F24" s="72"/>
      <c r="G24" s="60">
        <f t="shared" ref="G24" si="0">ROUND(E24*F24,2)</f>
        <v>0</v>
      </c>
      <c r="H24" s="39"/>
    </row>
    <row r="25" spans="2:8" ht="22.5" customHeight="1" thickBot="1">
      <c r="B25" s="42"/>
      <c r="C25" s="40"/>
      <c r="D25" s="40"/>
      <c r="E25" s="41"/>
      <c r="F25" s="81" t="s">
        <v>222</v>
      </c>
      <c r="G25" s="74">
        <f>SUM(G23:G24)</f>
        <v>0</v>
      </c>
      <c r="H25" s="54"/>
    </row>
    <row r="26" spans="2:8" ht="22.5" customHeight="1">
      <c r="B26" s="42"/>
      <c r="C26" s="56" t="s">
        <v>220</v>
      </c>
      <c r="D26" s="40"/>
      <c r="E26" s="41"/>
      <c r="F26" s="15"/>
      <c r="G26" s="15"/>
      <c r="H26" s="54"/>
    </row>
    <row r="27" spans="2:8" ht="22.5" customHeight="1" thickBot="1">
      <c r="B27" s="42"/>
      <c r="C27" s="40"/>
      <c r="D27" s="40"/>
      <c r="E27" s="41"/>
      <c r="F27" s="15"/>
      <c r="G27" s="15"/>
      <c r="H27" s="54"/>
    </row>
    <row r="28" spans="2:8" ht="31.5" thickBot="1">
      <c r="B28" s="42"/>
      <c r="C28" s="75" t="s">
        <v>7</v>
      </c>
      <c r="D28" s="76"/>
      <c r="E28" s="61" t="s">
        <v>217</v>
      </c>
      <c r="F28" s="61" t="s">
        <v>218</v>
      </c>
      <c r="G28" s="58" t="s">
        <v>18</v>
      </c>
      <c r="H28" s="54"/>
    </row>
    <row r="29" spans="2:8" ht="22.5" customHeight="1">
      <c r="B29" s="42"/>
      <c r="C29" s="77"/>
      <c r="D29" s="78"/>
      <c r="E29" s="14"/>
      <c r="F29" s="73">
        <v>300</v>
      </c>
      <c r="G29" s="59">
        <f>ROUND(E29*F29,2)</f>
        <v>0</v>
      </c>
      <c r="H29" s="54"/>
    </row>
    <row r="30" spans="2:8" ht="22.5" customHeight="1" thickBot="1">
      <c r="B30" s="42"/>
      <c r="C30" s="79"/>
      <c r="D30" s="80"/>
      <c r="E30" s="13"/>
      <c r="F30" s="82">
        <v>300</v>
      </c>
      <c r="G30" s="60">
        <f t="shared" ref="G30" si="1">ROUND(E30*F30,2)</f>
        <v>0</v>
      </c>
      <c r="H30" s="54"/>
    </row>
    <row r="31" spans="2:8" ht="22.5" customHeight="1" thickBot="1">
      <c r="B31" s="42"/>
      <c r="C31" s="40"/>
      <c r="D31" s="40"/>
      <c r="E31" s="41"/>
      <c r="F31" s="81" t="s">
        <v>222</v>
      </c>
      <c r="G31" s="69">
        <f>SUM(G29:G30)</f>
        <v>0</v>
      </c>
      <c r="H31" s="54"/>
    </row>
    <row r="32" spans="2:8" ht="22.5" customHeight="1">
      <c r="B32" s="42"/>
      <c r="C32" s="56" t="s">
        <v>221</v>
      </c>
      <c r="D32" s="40"/>
      <c r="E32" s="41"/>
      <c r="F32" s="15"/>
      <c r="G32" s="15"/>
      <c r="H32" s="54"/>
    </row>
    <row r="33" spans="2:8" ht="22.5" customHeight="1" thickBot="1">
      <c r="B33" s="42"/>
      <c r="C33" s="40"/>
      <c r="D33" s="40"/>
      <c r="E33" s="41"/>
      <c r="F33" s="15"/>
      <c r="G33" s="15"/>
      <c r="H33" s="54"/>
    </row>
    <row r="34" spans="2:8" ht="16" thickBot="1">
      <c r="B34" s="42"/>
      <c r="C34" s="75" t="s">
        <v>7</v>
      </c>
      <c r="D34" s="76"/>
      <c r="E34" s="61" t="s">
        <v>224</v>
      </c>
      <c r="F34" s="61" t="s">
        <v>225</v>
      </c>
      <c r="G34" s="58" t="s">
        <v>18</v>
      </c>
      <c r="H34" s="54"/>
    </row>
    <row r="35" spans="2:8" ht="22.5" customHeight="1">
      <c r="B35" s="42"/>
      <c r="C35" s="77"/>
      <c r="D35" s="78"/>
      <c r="E35" s="14"/>
      <c r="F35" s="12"/>
      <c r="G35" s="59">
        <f>ROUND(E35*F35,2)</f>
        <v>0</v>
      </c>
      <c r="H35" s="54"/>
    </row>
    <row r="36" spans="2:8" ht="22.5" customHeight="1" thickBot="1">
      <c r="B36" s="42"/>
      <c r="C36" s="79"/>
      <c r="D36" s="80"/>
      <c r="E36" s="13"/>
      <c r="F36" s="72"/>
      <c r="G36" s="60">
        <f t="shared" ref="G36" si="2">ROUND(E36*F36,2)</f>
        <v>0</v>
      </c>
      <c r="H36" s="54"/>
    </row>
    <row r="37" spans="2:8" ht="22.5" customHeight="1" thickBot="1">
      <c r="B37" s="42"/>
      <c r="C37" s="40"/>
      <c r="D37" s="40"/>
      <c r="E37" s="41"/>
      <c r="F37" s="81" t="s">
        <v>222</v>
      </c>
      <c r="G37" s="69">
        <f>SUM(G35:G36)</f>
        <v>0</v>
      </c>
      <c r="H37" s="54"/>
    </row>
    <row r="38" spans="2:8" ht="22.5" customHeight="1">
      <c r="B38" s="42"/>
      <c r="C38" s="56" t="s">
        <v>223</v>
      </c>
      <c r="D38" s="40"/>
      <c r="E38" s="41"/>
      <c r="F38" s="15"/>
      <c r="G38" s="15"/>
      <c r="H38" s="54"/>
    </row>
    <row r="39" spans="2:8" ht="22.5" customHeight="1" thickBot="1">
      <c r="B39" s="42"/>
      <c r="C39" s="40"/>
      <c r="D39" s="40"/>
      <c r="E39" s="41"/>
      <c r="F39" s="15"/>
      <c r="G39" s="15"/>
      <c r="H39" s="54"/>
    </row>
    <row r="40" spans="2:8" ht="16" thickBot="1">
      <c r="B40" s="42"/>
      <c r="C40" s="75" t="s">
        <v>7</v>
      </c>
      <c r="D40" s="83"/>
      <c r="E40" s="76"/>
      <c r="F40" s="61" t="s">
        <v>225</v>
      </c>
      <c r="G40" s="58" t="s">
        <v>18</v>
      </c>
      <c r="H40" s="54"/>
    </row>
    <row r="41" spans="2:8" ht="22.5" customHeight="1">
      <c r="B41" s="42"/>
      <c r="C41" s="77"/>
      <c r="D41" s="84"/>
      <c r="E41" s="78"/>
      <c r="F41" s="12"/>
      <c r="G41" s="59">
        <f>+F41</f>
        <v>0</v>
      </c>
      <c r="H41" s="54"/>
    </row>
    <row r="42" spans="2:8" ht="22.5" customHeight="1" thickBot="1">
      <c r="B42" s="42"/>
      <c r="C42" s="79"/>
      <c r="D42" s="85"/>
      <c r="E42" s="80"/>
      <c r="F42" s="72"/>
      <c r="G42" s="60">
        <f>+F42</f>
        <v>0</v>
      </c>
      <c r="H42" s="54"/>
    </row>
    <row r="43" spans="2:8" ht="22.5" customHeight="1" thickBot="1">
      <c r="B43" s="42"/>
      <c r="C43" s="40"/>
      <c r="D43" s="40"/>
      <c r="E43" s="41"/>
      <c r="F43" s="81" t="s">
        <v>222</v>
      </c>
      <c r="G43" s="69">
        <f>SUM(G41:G42)</f>
        <v>0</v>
      </c>
      <c r="H43" s="54"/>
    </row>
    <row r="44" spans="2:8" ht="22.5" customHeight="1" thickBot="1">
      <c r="B44" s="42"/>
      <c r="C44" s="40"/>
      <c r="D44" s="40"/>
      <c r="E44" s="41"/>
      <c r="F44" s="15"/>
      <c r="G44" s="15"/>
      <c r="H44" s="35"/>
    </row>
    <row r="45" spans="2:8" ht="22.5" customHeight="1" thickBot="1">
      <c r="B45" s="42"/>
      <c r="C45" s="40"/>
      <c r="D45" s="40"/>
      <c r="E45" s="30"/>
      <c r="F45" s="62" t="s">
        <v>8</v>
      </c>
      <c r="G45" s="63">
        <f>+G43+G37+G31+G25</f>
        <v>0</v>
      </c>
      <c r="H45" s="35"/>
    </row>
    <row r="46" spans="2:8" ht="22.5" customHeight="1">
      <c r="B46" s="42"/>
      <c r="C46" s="86" t="s">
        <v>230</v>
      </c>
      <c r="D46" s="40"/>
      <c r="E46" s="30"/>
      <c r="F46" s="46"/>
      <c r="G46" s="46"/>
      <c r="H46" s="35"/>
    </row>
    <row r="47" spans="2:8" ht="15.5">
      <c r="B47" s="42"/>
      <c r="C47" s="40"/>
      <c r="D47" s="40"/>
      <c r="E47" s="30"/>
      <c r="F47" s="46"/>
      <c r="G47" s="46"/>
      <c r="H47" s="35"/>
    </row>
    <row r="48" spans="2:8" ht="15.75" customHeight="1">
      <c r="B48" s="43"/>
      <c r="C48" s="44" t="s">
        <v>9</v>
      </c>
      <c r="D48" s="44"/>
      <c r="E48" s="45"/>
      <c r="F48" s="46"/>
      <c r="G48" s="46"/>
      <c r="H48" s="27"/>
    </row>
    <row r="49" spans="2:9" ht="15.75" customHeight="1">
      <c r="B49" s="43"/>
      <c r="C49" s="47" t="s">
        <v>13</v>
      </c>
      <c r="D49" s="47"/>
      <c r="E49" s="45"/>
      <c r="F49" s="46"/>
      <c r="G49" s="46"/>
      <c r="H49" s="27"/>
      <c r="I49" s="5"/>
    </row>
    <row r="50" spans="2:9" ht="15.5">
      <c r="B50" s="48"/>
      <c r="C50" s="95" t="s">
        <v>232</v>
      </c>
      <c r="D50" s="95"/>
      <c r="E50" s="95"/>
      <c r="F50" s="95"/>
      <c r="G50" s="95"/>
      <c r="H50" s="39"/>
    </row>
    <row r="51" spans="2:9" ht="15.75" customHeight="1">
      <c r="B51" s="48"/>
      <c r="C51" s="95" t="s">
        <v>227</v>
      </c>
      <c r="D51" s="95"/>
      <c r="E51" s="95"/>
      <c r="F51" s="95"/>
      <c r="G51" s="95"/>
      <c r="H51" s="35"/>
    </row>
    <row r="52" spans="2:9" ht="33" customHeight="1">
      <c r="B52" s="48"/>
      <c r="C52" s="94" t="s">
        <v>228</v>
      </c>
      <c r="D52" s="94"/>
      <c r="E52" s="94"/>
      <c r="F52" s="94"/>
      <c r="G52" s="94"/>
      <c r="H52" s="35"/>
    </row>
    <row r="53" spans="2:9" ht="15.5">
      <c r="B53" s="48"/>
      <c r="C53" s="30"/>
      <c r="D53" s="30"/>
      <c r="E53" s="29"/>
      <c r="F53" s="30"/>
      <c r="G53" s="30"/>
      <c r="H53" s="35"/>
    </row>
    <row r="54" spans="2:9" ht="15.75" customHeight="1">
      <c r="B54" s="42"/>
      <c r="C54" s="49" t="s">
        <v>231</v>
      </c>
      <c r="D54" s="49"/>
      <c r="E54" s="50"/>
      <c r="F54" s="30"/>
      <c r="G54" s="30"/>
      <c r="H54" s="35"/>
    </row>
    <row r="55" spans="2:9" ht="15" thickBot="1">
      <c r="B55" s="51"/>
      <c r="C55" s="52"/>
      <c r="D55" s="52"/>
      <c r="E55" s="53"/>
      <c r="F55" s="52"/>
      <c r="G55" s="52"/>
      <c r="H55" s="55"/>
    </row>
    <row r="56" spans="2:9">
      <c r="B56" s="6"/>
      <c r="C56" s="6"/>
      <c r="D56" s="6"/>
      <c r="E56" s="7"/>
      <c r="F56" s="6"/>
      <c r="G56" s="6"/>
      <c r="H56" s="6"/>
    </row>
    <row r="57" spans="2:9" hidden="1">
      <c r="B57" s="6"/>
      <c r="C57" s="6"/>
      <c r="D57" s="6"/>
      <c r="E57" s="7"/>
      <c r="F57" s="6"/>
      <c r="G57" s="8"/>
      <c r="H57" s="6"/>
    </row>
    <row r="58" spans="2:9" hidden="1">
      <c r="B58" s="6"/>
      <c r="C58" s="9"/>
      <c r="D58" s="9"/>
      <c r="E58" s="7"/>
      <c r="F58" s="6"/>
      <c r="G58" s="6"/>
      <c r="H58" s="6"/>
    </row>
    <row r="59" spans="2:9" hidden="1">
      <c r="B59" s="6"/>
      <c r="C59" s="6"/>
      <c r="D59" s="6"/>
      <c r="E59" s="7"/>
      <c r="F59" s="6"/>
      <c r="G59" s="6"/>
      <c r="H59" s="6"/>
    </row>
    <row r="60" spans="2:9" hidden="1">
      <c r="B60" s="6"/>
      <c r="C60" s="6"/>
      <c r="D60" s="6"/>
      <c r="E60" s="7"/>
      <c r="F60" s="6"/>
      <c r="G60" s="6"/>
      <c r="H60" s="6"/>
    </row>
    <row r="61" spans="2:9" hidden="1">
      <c r="B61" s="6"/>
      <c r="C61" s="6"/>
      <c r="D61" s="6"/>
      <c r="E61" s="7"/>
      <c r="F61" s="6"/>
      <c r="G61" s="6"/>
      <c r="H61" s="6"/>
    </row>
    <row r="62" spans="2:9" hidden="1">
      <c r="B62" s="6"/>
      <c r="C62" s="6"/>
      <c r="D62" s="6"/>
      <c r="E62" s="7"/>
      <c r="F62" s="6"/>
      <c r="G62" s="6"/>
      <c r="H62" s="6"/>
    </row>
    <row r="63" spans="2:9" hidden="1">
      <c r="B63" s="6"/>
      <c r="C63" s="6"/>
      <c r="D63" s="6"/>
      <c r="E63" s="7"/>
      <c r="F63" s="6"/>
      <c r="G63" s="6"/>
      <c r="H63" s="6"/>
    </row>
    <row r="64" spans="2:9" hidden="1">
      <c r="B64" s="6"/>
      <c r="C64" s="6"/>
      <c r="D64" s="6"/>
      <c r="E64" s="7"/>
      <c r="F64" s="6"/>
      <c r="G64" s="6"/>
      <c r="H64" s="6"/>
    </row>
    <row r="65" spans="2:8" hidden="1">
      <c r="B65" s="6"/>
      <c r="C65" s="6"/>
      <c r="D65" s="6"/>
      <c r="E65" s="7"/>
      <c r="F65" s="6"/>
      <c r="G65" s="6"/>
      <c r="H65" s="6"/>
    </row>
    <row r="66" spans="2:8" hidden="1">
      <c r="B66" s="6"/>
      <c r="C66" s="6"/>
      <c r="D66" s="6"/>
      <c r="E66" s="7"/>
      <c r="F66" s="6"/>
      <c r="G66" s="6"/>
      <c r="H66" s="6"/>
    </row>
    <row r="67" spans="2:8" hidden="1">
      <c r="B67" s="6"/>
      <c r="C67" s="6"/>
      <c r="D67" s="6"/>
      <c r="E67" s="7"/>
      <c r="F67" s="6"/>
      <c r="G67" s="6"/>
      <c r="H67" s="6"/>
    </row>
    <row r="68" spans="2:8" hidden="1">
      <c r="B68" s="6"/>
      <c r="C68" s="6"/>
      <c r="D68" s="6"/>
      <c r="E68" s="7"/>
      <c r="F68" s="6"/>
      <c r="G68" s="6"/>
      <c r="H68" s="6"/>
    </row>
    <row r="69" spans="2:8" hidden="1">
      <c r="B69" s="6"/>
      <c r="C69" s="6"/>
      <c r="D69" s="6"/>
      <c r="E69" s="7"/>
      <c r="F69" s="6"/>
      <c r="G69" s="6"/>
      <c r="H69" s="6"/>
    </row>
    <row r="70" spans="2:8" hidden="1">
      <c r="B70" s="6"/>
      <c r="C70" s="6"/>
      <c r="D70" s="6"/>
      <c r="E70" s="7"/>
      <c r="F70" s="6"/>
      <c r="G70" s="6"/>
      <c r="H70" s="6"/>
    </row>
    <row r="71" spans="2:8" hidden="1">
      <c r="B71" s="6"/>
      <c r="C71" s="6"/>
      <c r="D71" s="6"/>
      <c r="E71" s="7"/>
      <c r="F71" s="6"/>
      <c r="G71" s="6"/>
      <c r="H71" s="6"/>
    </row>
    <row r="72" spans="2:8" hidden="1">
      <c r="B72" s="6"/>
      <c r="C72" s="6"/>
      <c r="D72" s="6"/>
      <c r="E72" s="7"/>
      <c r="F72" s="6"/>
      <c r="G72" s="6"/>
      <c r="H72" s="6"/>
    </row>
    <row r="73" spans="2:8" hidden="1">
      <c r="B73" s="6"/>
      <c r="C73" s="6"/>
      <c r="D73" s="6"/>
      <c r="E73" s="7"/>
      <c r="F73" s="6"/>
      <c r="G73" s="6"/>
      <c r="H73" s="6"/>
    </row>
    <row r="74" spans="2:8"/>
    <row r="75" spans="2:8"/>
    <row r="76" spans="2:8"/>
    <row r="77" spans="2:8"/>
    <row r="78" spans="2:8"/>
    <row r="79" spans="2:8"/>
    <row r="80" spans="2:8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</sheetData>
  <dataConsolidate/>
  <mergeCells count="6">
    <mergeCell ref="F15:F17"/>
    <mergeCell ref="E15:E17"/>
    <mergeCell ref="F2:G2"/>
    <mergeCell ref="C52:G52"/>
    <mergeCell ref="C50:G50"/>
    <mergeCell ref="C51:G51"/>
  </mergeCells>
  <printOptions horizontalCentered="1"/>
  <pageMargins left="0.23622047244094491" right="0.23622047244094491" top="0.55118110236220474" bottom="0.55118110236220474" header="0.11811023622047245" footer="0.31496062992125984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F8E19D-43D2-4D2F-B5A2-911413431DCE}">
          <x14:formula1>
            <xm:f>Settings!$D$2:$D$85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A1:I85"/>
  <sheetViews>
    <sheetView workbookViewId="0">
      <selection activeCell="A2" sqref="A2"/>
    </sheetView>
  </sheetViews>
  <sheetFormatPr defaultRowHeight="14.5"/>
  <cols>
    <col min="1" max="1" width="10.26953125" bestFit="1" customWidth="1"/>
    <col min="2" max="2" width="10.1796875" customWidth="1"/>
    <col min="3" max="3" width="24" bestFit="1" customWidth="1"/>
    <col min="4" max="4" width="13.1796875" bestFit="1" customWidth="1"/>
    <col min="5" max="5" width="36.54296875" bestFit="1" customWidth="1"/>
    <col min="6" max="6" width="20.7265625" bestFit="1" customWidth="1"/>
    <col min="7" max="7" width="45.1796875" bestFit="1" customWidth="1"/>
    <col min="8" max="8" width="10.1796875" customWidth="1"/>
    <col min="9" max="9" width="15.81640625" bestFit="1" customWidth="1"/>
    <col min="10" max="13" width="10.1796875" customWidth="1"/>
  </cols>
  <sheetData>
    <row r="1" spans="1:9">
      <c r="A1" s="11" t="s">
        <v>10</v>
      </c>
      <c r="C1" t="s">
        <v>209</v>
      </c>
      <c r="D1" t="s">
        <v>14</v>
      </c>
      <c r="E1" t="s">
        <v>20</v>
      </c>
      <c r="F1" t="s">
        <v>19</v>
      </c>
      <c r="G1" s="11" t="s">
        <v>210</v>
      </c>
      <c r="H1" t="s">
        <v>213</v>
      </c>
      <c r="I1" t="s">
        <v>216</v>
      </c>
    </row>
    <row r="2" spans="1:9">
      <c r="A2" t="s">
        <v>11</v>
      </c>
      <c r="C2" t="s">
        <v>136</v>
      </c>
      <c r="D2" t="s">
        <v>137</v>
      </c>
      <c r="E2" t="s">
        <v>139</v>
      </c>
      <c r="F2" t="s">
        <v>138</v>
      </c>
      <c r="G2" t="str">
        <f>D2&amp;" - "&amp;E2</f>
        <v>M81001 - St Stephens Surgery</v>
      </c>
      <c r="H2">
        <f>LEN(E2)</f>
        <v>19</v>
      </c>
      <c r="I2" s="70">
        <v>10548</v>
      </c>
    </row>
    <row r="3" spans="1:9">
      <c r="A3" t="s">
        <v>17</v>
      </c>
      <c r="C3" t="s">
        <v>136</v>
      </c>
      <c r="D3" t="s">
        <v>140</v>
      </c>
      <c r="E3" t="s">
        <v>141</v>
      </c>
      <c r="F3" t="s">
        <v>138</v>
      </c>
      <c r="G3" t="str">
        <f t="shared" ref="G3:G66" si="0">D3&amp;" - "&amp;E3</f>
        <v>M81002 - Elgar House</v>
      </c>
      <c r="H3">
        <f t="shared" ref="H3:H66" si="1">LEN(E3)</f>
        <v>11</v>
      </c>
      <c r="I3" s="70">
        <v>14762</v>
      </c>
    </row>
    <row r="4" spans="1:9">
      <c r="A4" t="s">
        <v>12</v>
      </c>
      <c r="C4" t="s">
        <v>21</v>
      </c>
      <c r="D4" t="s">
        <v>22</v>
      </c>
      <c r="E4" t="s">
        <v>24</v>
      </c>
      <c r="F4" t="s">
        <v>23</v>
      </c>
      <c r="G4" t="str">
        <f t="shared" si="0"/>
        <v>M81003 - Westfield Walk Surgery</v>
      </c>
      <c r="H4">
        <f t="shared" si="1"/>
        <v>22</v>
      </c>
      <c r="I4" s="70">
        <v>8872</v>
      </c>
    </row>
    <row r="5" spans="1:9">
      <c r="C5" t="s">
        <v>67</v>
      </c>
      <c r="D5" t="s">
        <v>68</v>
      </c>
      <c r="E5" t="s">
        <v>70</v>
      </c>
      <c r="F5" t="s">
        <v>69</v>
      </c>
      <c r="G5" t="str">
        <f t="shared" si="0"/>
        <v>M81004 - Riverside Surgery</v>
      </c>
      <c r="H5">
        <f t="shared" si="1"/>
        <v>17</v>
      </c>
      <c r="I5" s="70">
        <v>15259</v>
      </c>
    </row>
    <row r="6" spans="1:9">
      <c r="C6" t="s">
        <v>184</v>
      </c>
      <c r="D6" t="s">
        <v>185</v>
      </c>
      <c r="E6" t="s">
        <v>187</v>
      </c>
      <c r="F6" t="s">
        <v>186</v>
      </c>
      <c r="G6" t="str">
        <f t="shared" si="0"/>
        <v>M81005 - Northumberland House Surgery</v>
      </c>
      <c r="H6">
        <f t="shared" si="1"/>
        <v>28</v>
      </c>
      <c r="I6" s="70">
        <v>13792</v>
      </c>
    </row>
    <row r="7" spans="1:9">
      <c r="C7" t="s">
        <v>67</v>
      </c>
      <c r="D7" t="s">
        <v>71</v>
      </c>
      <c r="E7" t="s">
        <v>73</v>
      </c>
      <c r="F7" t="s">
        <v>72</v>
      </c>
      <c r="G7" t="str">
        <f t="shared" si="0"/>
        <v>M81006 - Severn Valley Medical Practice</v>
      </c>
      <c r="H7">
        <f t="shared" si="1"/>
        <v>30</v>
      </c>
      <c r="I7" s="70">
        <v>20348</v>
      </c>
    </row>
    <row r="8" spans="1:9">
      <c r="C8" t="s">
        <v>67</v>
      </c>
      <c r="D8" t="s">
        <v>74</v>
      </c>
      <c r="E8" t="s">
        <v>75</v>
      </c>
      <c r="F8" t="s">
        <v>69</v>
      </c>
      <c r="G8" t="str">
        <f t="shared" si="0"/>
        <v>M81007 - Bredon Hill Surgery</v>
      </c>
      <c r="H8">
        <f t="shared" si="1"/>
        <v>19</v>
      </c>
      <c r="I8" s="70">
        <v>5558</v>
      </c>
    </row>
    <row r="9" spans="1:9">
      <c r="C9" t="s">
        <v>67</v>
      </c>
      <c r="D9" t="s">
        <v>76</v>
      </c>
      <c r="E9" t="s">
        <v>77</v>
      </c>
      <c r="F9" t="s">
        <v>72</v>
      </c>
      <c r="G9" t="str">
        <f t="shared" si="0"/>
        <v>M81008 - Spring Gardens Group Medical Practice</v>
      </c>
      <c r="H9">
        <f t="shared" si="1"/>
        <v>37</v>
      </c>
      <c r="I9" s="70">
        <v>16811</v>
      </c>
    </row>
    <row r="10" spans="1:9">
      <c r="C10" t="s">
        <v>21</v>
      </c>
      <c r="D10" t="s">
        <v>25</v>
      </c>
      <c r="E10" t="s">
        <v>27</v>
      </c>
      <c r="F10" t="s">
        <v>26</v>
      </c>
      <c r="G10" t="str">
        <f t="shared" si="0"/>
        <v>M81009 - Golden Valley Practice</v>
      </c>
      <c r="H10">
        <f t="shared" si="1"/>
        <v>22</v>
      </c>
      <c r="I10" s="70">
        <v>5844</v>
      </c>
    </row>
    <row r="11" spans="1:9">
      <c r="C11" t="s">
        <v>184</v>
      </c>
      <c r="D11" t="s">
        <v>188</v>
      </c>
      <c r="E11" t="s">
        <v>190</v>
      </c>
      <c r="F11" t="s">
        <v>189</v>
      </c>
      <c r="G11" t="str">
        <f t="shared" si="0"/>
        <v>M81010 - Kidderminster Medical Centre</v>
      </c>
      <c r="H11">
        <f t="shared" si="1"/>
        <v>28</v>
      </c>
      <c r="I11" s="70">
        <v>13470</v>
      </c>
    </row>
    <row r="12" spans="1:9">
      <c r="C12" t="s">
        <v>67</v>
      </c>
      <c r="D12" t="s">
        <v>78</v>
      </c>
      <c r="E12" t="s">
        <v>80</v>
      </c>
      <c r="F12" t="s">
        <v>79</v>
      </c>
      <c r="G12" t="str">
        <f t="shared" si="0"/>
        <v>M81011 - Ombersley Medical Centre</v>
      </c>
      <c r="H12">
        <f t="shared" si="1"/>
        <v>24</v>
      </c>
      <c r="I12" s="70">
        <v>4810</v>
      </c>
    </row>
    <row r="13" spans="1:9">
      <c r="C13" t="s">
        <v>21</v>
      </c>
      <c r="D13" t="s">
        <v>28</v>
      </c>
      <c r="E13" t="s">
        <v>30</v>
      </c>
      <c r="F13" t="s">
        <v>29</v>
      </c>
      <c r="G13" t="str">
        <f t="shared" si="0"/>
        <v>M81012 - St Katherine's Surgery</v>
      </c>
      <c r="H13">
        <f t="shared" si="1"/>
        <v>22</v>
      </c>
      <c r="I13" s="70">
        <v>8559</v>
      </c>
    </row>
    <row r="14" spans="1:9">
      <c r="C14" t="s">
        <v>184</v>
      </c>
      <c r="D14" t="s">
        <v>191</v>
      </c>
      <c r="E14" t="s">
        <v>192</v>
      </c>
      <c r="F14" t="s">
        <v>186</v>
      </c>
      <c r="G14" t="str">
        <f t="shared" si="0"/>
        <v>M81015 - Stanmore House Surgery</v>
      </c>
      <c r="H14">
        <f t="shared" si="1"/>
        <v>22</v>
      </c>
      <c r="I14" s="70">
        <v>9824</v>
      </c>
    </row>
    <row r="15" spans="1:9">
      <c r="C15" t="s">
        <v>21</v>
      </c>
      <c r="D15" t="s">
        <v>31</v>
      </c>
      <c r="E15" t="s">
        <v>32</v>
      </c>
      <c r="F15" t="s">
        <v>23</v>
      </c>
      <c r="G15" t="str">
        <f t="shared" si="0"/>
        <v>M81016 - The Marches Surgery</v>
      </c>
      <c r="H15">
        <f t="shared" si="1"/>
        <v>19</v>
      </c>
      <c r="I15" s="70">
        <v>10127</v>
      </c>
    </row>
    <row r="16" spans="1:9">
      <c r="C16" t="s">
        <v>67</v>
      </c>
      <c r="D16" t="s">
        <v>81</v>
      </c>
      <c r="E16" t="s">
        <v>82</v>
      </c>
      <c r="F16" t="s">
        <v>72</v>
      </c>
      <c r="G16" t="str">
        <f t="shared" si="0"/>
        <v>M81017 - Elbury Moor Medical Centre</v>
      </c>
      <c r="H16">
        <f t="shared" si="1"/>
        <v>26</v>
      </c>
      <c r="I16" s="70">
        <v>11954</v>
      </c>
    </row>
    <row r="17" spans="3:9">
      <c r="C17" t="s">
        <v>21</v>
      </c>
      <c r="D17" t="s">
        <v>33</v>
      </c>
      <c r="E17" t="s">
        <v>34</v>
      </c>
      <c r="F17" t="s">
        <v>23</v>
      </c>
      <c r="G17" t="str">
        <f t="shared" si="0"/>
        <v>M81018 - Weobley &amp; Staunton-on-Wye Surgeries</v>
      </c>
      <c r="H17">
        <f t="shared" si="1"/>
        <v>35</v>
      </c>
      <c r="I17" s="70">
        <v>6289</v>
      </c>
    </row>
    <row r="18" spans="3:9">
      <c r="C18" t="s">
        <v>136</v>
      </c>
      <c r="D18" t="s">
        <v>142</v>
      </c>
      <c r="E18" t="s">
        <v>144</v>
      </c>
      <c r="F18" t="s">
        <v>143</v>
      </c>
      <c r="G18" t="str">
        <f t="shared" si="0"/>
        <v>M81019 - Winyates Health Centre</v>
      </c>
      <c r="H18">
        <f t="shared" si="1"/>
        <v>22</v>
      </c>
      <c r="I18" s="70">
        <v>17442</v>
      </c>
    </row>
    <row r="19" spans="3:9">
      <c r="C19" t="s">
        <v>136</v>
      </c>
      <c r="D19" t="s">
        <v>145</v>
      </c>
      <c r="E19" t="s">
        <v>146</v>
      </c>
      <c r="F19" t="s">
        <v>138</v>
      </c>
      <c r="G19" t="str">
        <f t="shared" si="0"/>
        <v>M81020 - The Dow Surgery</v>
      </c>
      <c r="H19">
        <f t="shared" si="1"/>
        <v>15</v>
      </c>
      <c r="I19" s="70">
        <v>12334</v>
      </c>
    </row>
    <row r="20" spans="3:9">
      <c r="C20" t="s">
        <v>136</v>
      </c>
      <c r="D20" t="s">
        <v>147</v>
      </c>
      <c r="E20" t="s">
        <v>149</v>
      </c>
      <c r="F20" t="s">
        <v>148</v>
      </c>
      <c r="G20" t="str">
        <f t="shared" si="0"/>
        <v>M81021 - New Road Surgery Bromsgrove</v>
      </c>
      <c r="H20">
        <f t="shared" si="1"/>
        <v>27</v>
      </c>
      <c r="I20" s="70">
        <v>13081</v>
      </c>
    </row>
    <row r="21" spans="3:9">
      <c r="C21" t="s">
        <v>67</v>
      </c>
      <c r="D21" t="s">
        <v>83</v>
      </c>
      <c r="E21" t="s">
        <v>84</v>
      </c>
      <c r="F21" t="s">
        <v>72</v>
      </c>
      <c r="G21" t="str">
        <f t="shared" si="0"/>
        <v>M81022 - Haresfield House Surgery</v>
      </c>
      <c r="H21">
        <f t="shared" si="1"/>
        <v>24</v>
      </c>
      <c r="I21" s="70">
        <v>16879</v>
      </c>
    </row>
    <row r="22" spans="3:9">
      <c r="C22" t="s">
        <v>21</v>
      </c>
      <c r="D22" t="s">
        <v>35</v>
      </c>
      <c r="E22" t="s">
        <v>36</v>
      </c>
      <c r="F22" t="s">
        <v>26</v>
      </c>
      <c r="G22" t="str">
        <f t="shared" si="0"/>
        <v>M81024 - Much Birch Surgery</v>
      </c>
      <c r="H22">
        <f t="shared" si="1"/>
        <v>18</v>
      </c>
      <c r="I22" s="70">
        <v>5083</v>
      </c>
    </row>
    <row r="23" spans="3:9">
      <c r="C23" t="s">
        <v>136</v>
      </c>
      <c r="D23" t="s">
        <v>150</v>
      </c>
      <c r="E23" t="s">
        <v>151</v>
      </c>
      <c r="F23" t="s">
        <v>148</v>
      </c>
      <c r="G23" t="str">
        <f t="shared" si="0"/>
        <v>M81025 - New Road Surgery Rubery</v>
      </c>
      <c r="H23">
        <f t="shared" si="1"/>
        <v>23</v>
      </c>
      <c r="I23" s="70">
        <v>5660</v>
      </c>
    </row>
    <row r="24" spans="3:9">
      <c r="C24" t="s">
        <v>21</v>
      </c>
      <c r="D24" t="s">
        <v>37</v>
      </c>
      <c r="E24" t="s">
        <v>39</v>
      </c>
      <c r="F24" t="s">
        <v>38</v>
      </c>
      <c r="G24" t="str">
        <f t="shared" si="0"/>
        <v>M81026 - Hereford Medical Group (HMG)</v>
      </c>
      <c r="H24">
        <f t="shared" si="1"/>
        <v>28</v>
      </c>
      <c r="I24" s="70">
        <v>48113</v>
      </c>
    </row>
    <row r="25" spans="3:9">
      <c r="C25" t="s">
        <v>184</v>
      </c>
      <c r="D25" t="s">
        <v>193</v>
      </c>
      <c r="E25" t="s">
        <v>194</v>
      </c>
      <c r="F25" t="s">
        <v>189</v>
      </c>
      <c r="G25" t="str">
        <f t="shared" si="0"/>
        <v>M81027 - Hagley Surgery</v>
      </c>
      <c r="H25">
        <f t="shared" si="1"/>
        <v>14</v>
      </c>
      <c r="I25" s="70">
        <v>8442</v>
      </c>
    </row>
    <row r="26" spans="3:9">
      <c r="C26" t="s">
        <v>67</v>
      </c>
      <c r="D26" t="s">
        <v>85</v>
      </c>
      <c r="E26" t="s">
        <v>86</v>
      </c>
      <c r="F26" t="s">
        <v>69</v>
      </c>
      <c r="G26" t="str">
        <f t="shared" si="0"/>
        <v>M81029 - Barn Close Surgery</v>
      </c>
      <c r="H26">
        <f t="shared" si="1"/>
        <v>18</v>
      </c>
      <c r="I26" s="70">
        <v>7825</v>
      </c>
    </row>
    <row r="27" spans="3:9">
      <c r="C27" t="s">
        <v>21</v>
      </c>
      <c r="D27" t="s">
        <v>40</v>
      </c>
      <c r="E27" t="s">
        <v>42</v>
      </c>
      <c r="F27" t="s">
        <v>41</v>
      </c>
      <c r="G27" t="str">
        <f t="shared" si="0"/>
        <v>M81032 - Cantilupe Surgery</v>
      </c>
      <c r="H27">
        <f t="shared" si="1"/>
        <v>17</v>
      </c>
      <c r="I27" s="70">
        <v>12197</v>
      </c>
    </row>
    <row r="28" spans="3:9">
      <c r="C28" t="s">
        <v>67</v>
      </c>
      <c r="D28" t="s">
        <v>87</v>
      </c>
      <c r="E28" t="s">
        <v>89</v>
      </c>
      <c r="F28" t="s">
        <v>88</v>
      </c>
      <c r="G28" t="str">
        <f t="shared" si="0"/>
        <v>M81033 - Great Witley Surgery</v>
      </c>
      <c r="H28">
        <f t="shared" si="1"/>
        <v>20</v>
      </c>
      <c r="I28" s="70">
        <v>7035</v>
      </c>
    </row>
    <row r="29" spans="3:9">
      <c r="C29" t="s">
        <v>67</v>
      </c>
      <c r="D29" t="s">
        <v>90</v>
      </c>
      <c r="E29" t="s">
        <v>91</v>
      </c>
      <c r="F29" t="s">
        <v>79</v>
      </c>
      <c r="G29" t="str">
        <f t="shared" si="0"/>
        <v>M81034 - Salters Medical Practice</v>
      </c>
      <c r="H29">
        <f t="shared" si="1"/>
        <v>24</v>
      </c>
      <c r="I29" s="70">
        <v>8907</v>
      </c>
    </row>
    <row r="30" spans="3:9">
      <c r="C30" t="s">
        <v>67</v>
      </c>
      <c r="D30" t="s">
        <v>92</v>
      </c>
      <c r="E30" t="s">
        <v>93</v>
      </c>
      <c r="F30" t="s">
        <v>72</v>
      </c>
      <c r="G30" t="str">
        <f t="shared" si="0"/>
        <v>M81035 - St Martin'S Gate Surgery</v>
      </c>
      <c r="H30">
        <f t="shared" si="1"/>
        <v>24</v>
      </c>
      <c r="I30" s="70">
        <v>12425</v>
      </c>
    </row>
    <row r="31" spans="3:9">
      <c r="C31" t="s">
        <v>67</v>
      </c>
      <c r="D31" t="s">
        <v>94</v>
      </c>
      <c r="E31" t="s">
        <v>95</v>
      </c>
      <c r="F31" t="s">
        <v>72</v>
      </c>
      <c r="G31" t="str">
        <f t="shared" si="0"/>
        <v>M81037 - Thorneloe Lodge Surgery</v>
      </c>
      <c r="H31">
        <f t="shared" si="1"/>
        <v>23</v>
      </c>
      <c r="I31" s="70">
        <v>11305</v>
      </c>
    </row>
    <row r="32" spans="3:9">
      <c r="C32" t="s">
        <v>67</v>
      </c>
      <c r="D32" t="s">
        <v>96</v>
      </c>
      <c r="E32" t="s">
        <v>98</v>
      </c>
      <c r="F32" t="s">
        <v>97</v>
      </c>
      <c r="G32" t="str">
        <f t="shared" si="0"/>
        <v>M81038 - Upton Surgery</v>
      </c>
      <c r="H32">
        <f t="shared" si="1"/>
        <v>13</v>
      </c>
      <c r="I32" s="70">
        <v>11382</v>
      </c>
    </row>
    <row r="33" spans="3:9">
      <c r="C33" t="s">
        <v>67</v>
      </c>
      <c r="D33" t="s">
        <v>99</v>
      </c>
      <c r="E33" t="s">
        <v>101</v>
      </c>
      <c r="F33" t="s">
        <v>100</v>
      </c>
      <c r="G33" t="str">
        <f t="shared" si="0"/>
        <v>M81039 - Whiteacres Medical Centre</v>
      </c>
      <c r="H33">
        <f t="shared" si="1"/>
        <v>25</v>
      </c>
      <c r="I33" s="70">
        <v>10272</v>
      </c>
    </row>
    <row r="34" spans="3:9">
      <c r="C34" t="s">
        <v>184</v>
      </c>
      <c r="D34" t="s">
        <v>195</v>
      </c>
      <c r="E34" t="s">
        <v>196</v>
      </c>
      <c r="F34" t="s">
        <v>189</v>
      </c>
      <c r="G34" t="str">
        <f t="shared" si="0"/>
        <v>M81040 - York House Medical Ctr.</v>
      </c>
      <c r="H34">
        <f t="shared" si="1"/>
        <v>23</v>
      </c>
      <c r="I34" s="70">
        <v>11671</v>
      </c>
    </row>
    <row r="35" spans="3:9">
      <c r="C35" t="s">
        <v>136</v>
      </c>
      <c r="D35" t="s">
        <v>152</v>
      </c>
      <c r="E35" t="s">
        <v>153</v>
      </c>
      <c r="F35" t="s">
        <v>138</v>
      </c>
      <c r="G35" t="str">
        <f t="shared" si="0"/>
        <v>M81041 - Hillview Medical Centre</v>
      </c>
      <c r="H35">
        <f t="shared" si="1"/>
        <v>23</v>
      </c>
      <c r="I35" s="70">
        <v>9865</v>
      </c>
    </row>
    <row r="36" spans="3:9">
      <c r="C36" t="s">
        <v>67</v>
      </c>
      <c r="D36" t="s">
        <v>102</v>
      </c>
      <c r="E36" t="s">
        <v>103</v>
      </c>
      <c r="F36" t="s">
        <v>88</v>
      </c>
      <c r="G36" t="str">
        <f t="shared" si="0"/>
        <v>M81042 - Tenbury Surgery</v>
      </c>
      <c r="H36">
        <f t="shared" si="1"/>
        <v>15</v>
      </c>
      <c r="I36" s="70">
        <v>9415</v>
      </c>
    </row>
    <row r="37" spans="3:9">
      <c r="C37" t="s">
        <v>21</v>
      </c>
      <c r="D37" t="s">
        <v>43</v>
      </c>
      <c r="E37" t="s">
        <v>44</v>
      </c>
      <c r="F37" t="s">
        <v>23</v>
      </c>
      <c r="G37" t="str">
        <f t="shared" si="0"/>
        <v>M81043 - Mortimer Medical Centre</v>
      </c>
      <c r="H37">
        <f t="shared" si="1"/>
        <v>23</v>
      </c>
      <c r="I37" s="70">
        <v>8747</v>
      </c>
    </row>
    <row r="38" spans="3:9">
      <c r="C38" t="s">
        <v>21</v>
      </c>
      <c r="D38" t="s">
        <v>45</v>
      </c>
      <c r="E38" t="s">
        <v>46</v>
      </c>
      <c r="F38" t="s">
        <v>26</v>
      </c>
      <c r="G38" t="str">
        <f t="shared" si="0"/>
        <v>M81044 - Alton Street Surgery</v>
      </c>
      <c r="H38">
        <f t="shared" si="1"/>
        <v>20</v>
      </c>
      <c r="I38" s="70">
        <v>10717</v>
      </c>
    </row>
    <row r="39" spans="3:9">
      <c r="C39" t="s">
        <v>67</v>
      </c>
      <c r="D39" t="s">
        <v>104</v>
      </c>
      <c r="E39" t="s">
        <v>105</v>
      </c>
      <c r="F39" t="s">
        <v>88</v>
      </c>
      <c r="G39" t="str">
        <f t="shared" si="0"/>
        <v>M81045 - Knightwick Surgery</v>
      </c>
      <c r="H39">
        <f t="shared" si="1"/>
        <v>18</v>
      </c>
      <c r="I39" s="70">
        <v>4675</v>
      </c>
    </row>
    <row r="40" spans="3:9">
      <c r="C40" t="s">
        <v>67</v>
      </c>
      <c r="D40" t="s">
        <v>106</v>
      </c>
      <c r="E40" t="s">
        <v>107</v>
      </c>
      <c r="F40" t="s">
        <v>97</v>
      </c>
      <c r="G40" t="str">
        <f t="shared" si="0"/>
        <v>M81046 - Abbottswood Medical Centre</v>
      </c>
      <c r="H40">
        <f t="shared" si="1"/>
        <v>26</v>
      </c>
      <c r="I40" s="70">
        <v>10927</v>
      </c>
    </row>
    <row r="41" spans="3:9">
      <c r="C41" t="s">
        <v>67</v>
      </c>
      <c r="D41" t="s">
        <v>108</v>
      </c>
      <c r="E41" t="s">
        <v>109</v>
      </c>
      <c r="F41" t="s">
        <v>79</v>
      </c>
      <c r="G41" t="str">
        <f t="shared" si="0"/>
        <v>M81047 - Spa Medical Practice</v>
      </c>
      <c r="H41">
        <f t="shared" si="1"/>
        <v>20</v>
      </c>
      <c r="I41" s="70">
        <v>9924</v>
      </c>
    </row>
    <row r="42" spans="3:9">
      <c r="C42" t="s">
        <v>21</v>
      </c>
      <c r="D42" t="s">
        <v>47</v>
      </c>
      <c r="E42" t="s">
        <v>48</v>
      </c>
      <c r="F42" t="s">
        <v>29</v>
      </c>
      <c r="G42" t="str">
        <f t="shared" si="0"/>
        <v>M81048 - Nunwell Surgery</v>
      </c>
      <c r="H42">
        <f t="shared" si="1"/>
        <v>15</v>
      </c>
      <c r="I42" s="70">
        <v>9441</v>
      </c>
    </row>
    <row r="43" spans="3:9">
      <c r="C43" t="s">
        <v>67</v>
      </c>
      <c r="D43" t="s">
        <v>110</v>
      </c>
      <c r="E43" t="s">
        <v>111</v>
      </c>
      <c r="F43" t="s">
        <v>72</v>
      </c>
      <c r="G43" t="str">
        <f t="shared" si="0"/>
        <v>M81049 - Barbourne Health Centre</v>
      </c>
      <c r="H43">
        <f t="shared" si="1"/>
        <v>23</v>
      </c>
      <c r="I43" s="70">
        <v>11563</v>
      </c>
    </row>
    <row r="44" spans="3:9">
      <c r="C44" t="s">
        <v>21</v>
      </c>
      <c r="D44" t="s">
        <v>49</v>
      </c>
      <c r="E44" t="s">
        <v>50</v>
      </c>
      <c r="F44" t="s">
        <v>23</v>
      </c>
      <c r="G44" t="str">
        <f t="shared" si="0"/>
        <v>M81054 - Kington Medical Practice</v>
      </c>
      <c r="H44">
        <f t="shared" si="1"/>
        <v>24</v>
      </c>
      <c r="I44" s="70">
        <v>7171</v>
      </c>
    </row>
    <row r="45" spans="3:9">
      <c r="C45" t="s">
        <v>136</v>
      </c>
      <c r="D45" t="s">
        <v>154</v>
      </c>
      <c r="E45" t="s">
        <v>155</v>
      </c>
      <c r="F45" t="s">
        <v>148</v>
      </c>
      <c r="G45" t="str">
        <f t="shared" si="0"/>
        <v>M81055 - Cornhill Surgery</v>
      </c>
      <c r="H45">
        <f t="shared" si="1"/>
        <v>16</v>
      </c>
      <c r="I45" s="70">
        <v>5526</v>
      </c>
    </row>
    <row r="46" spans="3:9">
      <c r="C46" t="s">
        <v>184</v>
      </c>
      <c r="D46" t="s">
        <v>197</v>
      </c>
      <c r="E46" t="s">
        <v>198</v>
      </c>
      <c r="F46" t="s">
        <v>189</v>
      </c>
      <c r="G46" t="str">
        <f t="shared" si="0"/>
        <v>M81056 - The Church Street Practice</v>
      </c>
      <c r="H46">
        <f t="shared" si="1"/>
        <v>26</v>
      </c>
      <c r="I46" s="70">
        <v>13968</v>
      </c>
    </row>
    <row r="47" spans="3:9">
      <c r="C47" t="s">
        <v>184</v>
      </c>
      <c r="D47" t="s">
        <v>199</v>
      </c>
      <c r="E47" t="s">
        <v>200</v>
      </c>
      <c r="F47" t="s">
        <v>189</v>
      </c>
      <c r="G47" t="str">
        <f t="shared" si="0"/>
        <v>M81057 - Bewdley Medical Centre</v>
      </c>
      <c r="H47">
        <f t="shared" si="1"/>
        <v>22</v>
      </c>
      <c r="I47" s="70">
        <v>15568</v>
      </c>
    </row>
    <row r="48" spans="3:9">
      <c r="C48" t="s">
        <v>67</v>
      </c>
      <c r="D48" t="s">
        <v>112</v>
      </c>
      <c r="E48" t="s">
        <v>113</v>
      </c>
      <c r="F48" t="s">
        <v>69</v>
      </c>
      <c r="G48" t="str">
        <f t="shared" si="0"/>
        <v>M81058 - Merstow Green Medical Practice</v>
      </c>
      <c r="H48">
        <f t="shared" si="1"/>
        <v>30</v>
      </c>
      <c r="I48" s="70">
        <v>10169</v>
      </c>
    </row>
    <row r="49" spans="3:9">
      <c r="C49" t="s">
        <v>21</v>
      </c>
      <c r="D49" t="s">
        <v>51</v>
      </c>
      <c r="E49" t="s">
        <v>52</v>
      </c>
      <c r="F49" t="s">
        <v>26</v>
      </c>
      <c r="G49" t="str">
        <f t="shared" si="0"/>
        <v>M81061 - Pendeen Surgery</v>
      </c>
      <c r="H49">
        <f t="shared" si="1"/>
        <v>15</v>
      </c>
      <c r="I49" s="70">
        <v>8572</v>
      </c>
    </row>
    <row r="50" spans="3:9">
      <c r="C50" t="s">
        <v>67</v>
      </c>
      <c r="D50" t="s">
        <v>114</v>
      </c>
      <c r="E50" t="s">
        <v>115</v>
      </c>
      <c r="F50" t="s">
        <v>72</v>
      </c>
      <c r="G50" t="str">
        <f t="shared" si="0"/>
        <v>M81063 - St Johns House Surgery</v>
      </c>
      <c r="H50">
        <f t="shared" si="1"/>
        <v>22</v>
      </c>
      <c r="I50" s="70">
        <v>12199</v>
      </c>
    </row>
    <row r="51" spans="3:9">
      <c r="C51" t="s">
        <v>136</v>
      </c>
      <c r="D51" t="s">
        <v>156</v>
      </c>
      <c r="E51" t="s">
        <v>157</v>
      </c>
      <c r="F51" t="s">
        <v>143</v>
      </c>
      <c r="G51" t="str">
        <f t="shared" si="0"/>
        <v>M81064 - Hollywood Medical Centre</v>
      </c>
      <c r="H51">
        <f t="shared" si="1"/>
        <v>24</v>
      </c>
      <c r="I51" s="70">
        <v>7136</v>
      </c>
    </row>
    <row r="52" spans="3:9">
      <c r="C52" t="s">
        <v>21</v>
      </c>
      <c r="D52" t="s">
        <v>53</v>
      </c>
      <c r="E52" t="s">
        <v>54</v>
      </c>
      <c r="F52" t="s">
        <v>41</v>
      </c>
      <c r="G52" t="str">
        <f t="shared" si="0"/>
        <v>M81066 - Wargrave House</v>
      </c>
      <c r="H52">
        <f t="shared" si="1"/>
        <v>14</v>
      </c>
      <c r="I52" s="70">
        <v>8882</v>
      </c>
    </row>
    <row r="53" spans="3:9">
      <c r="C53" t="s">
        <v>21</v>
      </c>
      <c r="D53" t="s">
        <v>55</v>
      </c>
      <c r="E53" t="s">
        <v>56</v>
      </c>
      <c r="F53" t="s">
        <v>26</v>
      </c>
      <c r="G53" t="str">
        <f t="shared" si="0"/>
        <v>M81067 - The Surgery Kingstone</v>
      </c>
      <c r="H53">
        <f t="shared" si="1"/>
        <v>21</v>
      </c>
      <c r="I53" s="70">
        <v>4711</v>
      </c>
    </row>
    <row r="54" spans="3:9">
      <c r="C54" t="s">
        <v>184</v>
      </c>
      <c r="D54" t="s">
        <v>201</v>
      </c>
      <c r="E54" t="s">
        <v>202</v>
      </c>
      <c r="F54" t="s">
        <v>186</v>
      </c>
      <c r="G54" t="str">
        <f t="shared" si="0"/>
        <v>M81068 - Aylmer Lodge Cookley Partnership</v>
      </c>
      <c r="H54">
        <f t="shared" si="1"/>
        <v>32</v>
      </c>
      <c r="I54" s="70">
        <v>14381</v>
      </c>
    </row>
    <row r="55" spans="3:9">
      <c r="C55" t="s">
        <v>136</v>
      </c>
      <c r="D55" t="s">
        <v>158</v>
      </c>
      <c r="E55" t="s">
        <v>159</v>
      </c>
      <c r="F55" t="s">
        <v>148</v>
      </c>
      <c r="G55" t="str">
        <f t="shared" si="0"/>
        <v>M81069 - Davenal House Surgery</v>
      </c>
      <c r="H55">
        <f t="shared" si="1"/>
        <v>21</v>
      </c>
      <c r="I55" s="70">
        <v>8863</v>
      </c>
    </row>
    <row r="56" spans="3:9">
      <c r="C56" t="s">
        <v>136</v>
      </c>
      <c r="D56" t="s">
        <v>160</v>
      </c>
      <c r="E56" t="s">
        <v>161</v>
      </c>
      <c r="F56" t="s">
        <v>148</v>
      </c>
      <c r="G56" t="str">
        <f t="shared" si="0"/>
        <v>M81070 - Churchfields Surgery</v>
      </c>
      <c r="H56">
        <f t="shared" si="1"/>
        <v>20</v>
      </c>
      <c r="I56" s="70">
        <v>12874</v>
      </c>
    </row>
    <row r="57" spans="3:9">
      <c r="C57" t="s">
        <v>67</v>
      </c>
      <c r="D57" t="s">
        <v>116</v>
      </c>
      <c r="E57" t="s">
        <v>117</v>
      </c>
      <c r="F57" t="s">
        <v>72</v>
      </c>
      <c r="G57" t="str">
        <f t="shared" si="0"/>
        <v>M81072 - Albany House Surgery</v>
      </c>
      <c r="H57">
        <f t="shared" si="1"/>
        <v>20</v>
      </c>
      <c r="I57" s="70">
        <v>7116</v>
      </c>
    </row>
    <row r="58" spans="3:9">
      <c r="C58" t="s">
        <v>184</v>
      </c>
      <c r="D58" t="s">
        <v>203</v>
      </c>
      <c r="E58" t="s">
        <v>204</v>
      </c>
      <c r="F58" t="s">
        <v>189</v>
      </c>
      <c r="G58" t="str">
        <f t="shared" si="0"/>
        <v>M81073 - Stourport Health Centre</v>
      </c>
      <c r="H58">
        <f t="shared" si="1"/>
        <v>23</v>
      </c>
      <c r="I58" s="70">
        <v>9552</v>
      </c>
    </row>
    <row r="59" spans="3:9">
      <c r="C59" t="s">
        <v>67</v>
      </c>
      <c r="D59" t="s">
        <v>118</v>
      </c>
      <c r="E59" t="s">
        <v>119</v>
      </c>
      <c r="F59" t="s">
        <v>97</v>
      </c>
      <c r="G59" t="str">
        <f t="shared" si="0"/>
        <v>M81074 - Pershore Medical Practice</v>
      </c>
      <c r="H59">
        <f t="shared" si="1"/>
        <v>25</v>
      </c>
      <c r="I59" s="70">
        <v>10497</v>
      </c>
    </row>
    <row r="60" spans="3:9">
      <c r="C60" t="s">
        <v>67</v>
      </c>
      <c r="D60" t="s">
        <v>120</v>
      </c>
      <c r="E60" t="s">
        <v>121</v>
      </c>
      <c r="F60" t="s">
        <v>100</v>
      </c>
      <c r="G60" t="str">
        <f t="shared" si="0"/>
        <v>M81075 - Malvern Health Centre</v>
      </c>
      <c r="H60">
        <f t="shared" si="1"/>
        <v>21</v>
      </c>
      <c r="I60" s="70">
        <v>13952</v>
      </c>
    </row>
    <row r="61" spans="3:9">
      <c r="C61" t="s">
        <v>21</v>
      </c>
      <c r="D61" t="s">
        <v>57</v>
      </c>
      <c r="E61" t="s">
        <v>58</v>
      </c>
      <c r="F61" t="s">
        <v>29</v>
      </c>
      <c r="G61" t="str">
        <f t="shared" si="0"/>
        <v>M81076 - Colwall Surgery</v>
      </c>
      <c r="H61">
        <f t="shared" si="1"/>
        <v>15</v>
      </c>
      <c r="I61" s="70">
        <v>3085</v>
      </c>
    </row>
    <row r="62" spans="3:9">
      <c r="C62" t="s">
        <v>136</v>
      </c>
      <c r="D62" t="s">
        <v>162</v>
      </c>
      <c r="E62" t="s">
        <v>163</v>
      </c>
      <c r="F62" t="s">
        <v>143</v>
      </c>
      <c r="G62" t="str">
        <f t="shared" si="0"/>
        <v>M81077 - The Ridgeway Surgery</v>
      </c>
      <c r="H62">
        <f t="shared" si="1"/>
        <v>20</v>
      </c>
      <c r="I62" s="70">
        <v>4804</v>
      </c>
    </row>
    <row r="63" spans="3:9">
      <c r="C63" t="s">
        <v>136</v>
      </c>
      <c r="D63" t="s">
        <v>164</v>
      </c>
      <c r="E63" t="s">
        <v>165</v>
      </c>
      <c r="F63" t="s">
        <v>148</v>
      </c>
      <c r="G63" t="str">
        <f t="shared" si="0"/>
        <v>M81078 - Barnt Green Surgery</v>
      </c>
      <c r="H63">
        <f t="shared" si="1"/>
        <v>19</v>
      </c>
      <c r="I63" s="70">
        <v>6804</v>
      </c>
    </row>
    <row r="64" spans="3:9">
      <c r="C64" t="s">
        <v>67</v>
      </c>
      <c r="D64" t="s">
        <v>122</v>
      </c>
      <c r="E64" t="s">
        <v>123</v>
      </c>
      <c r="F64" t="s">
        <v>100</v>
      </c>
      <c r="G64" t="str">
        <f t="shared" si="0"/>
        <v>M81081 - St Saviours Surgery</v>
      </c>
      <c r="H64">
        <f t="shared" si="1"/>
        <v>19</v>
      </c>
      <c r="I64" s="70">
        <v>4690</v>
      </c>
    </row>
    <row r="65" spans="3:9">
      <c r="C65" t="s">
        <v>136</v>
      </c>
      <c r="D65" t="s">
        <v>166</v>
      </c>
      <c r="E65" t="s">
        <v>167</v>
      </c>
      <c r="F65" t="s">
        <v>148</v>
      </c>
      <c r="G65" t="str">
        <f t="shared" si="0"/>
        <v>M81082 - St. Johns Surgery</v>
      </c>
      <c r="H65">
        <f t="shared" si="1"/>
        <v>17</v>
      </c>
      <c r="I65" s="70">
        <v>14488</v>
      </c>
    </row>
    <row r="66" spans="3:9">
      <c r="C66" t="s">
        <v>136</v>
      </c>
      <c r="D66" t="s">
        <v>168</v>
      </c>
      <c r="E66" t="s">
        <v>169</v>
      </c>
      <c r="F66" t="s">
        <v>143</v>
      </c>
      <c r="G66" t="str">
        <f t="shared" si="0"/>
        <v>M81083 - Hollyoaks Medical Centre</v>
      </c>
      <c r="H66">
        <f t="shared" si="1"/>
        <v>24</v>
      </c>
      <c r="I66" s="70">
        <v>4459</v>
      </c>
    </row>
    <row r="67" spans="3:9">
      <c r="C67" t="s">
        <v>136</v>
      </c>
      <c r="D67" t="s">
        <v>170</v>
      </c>
      <c r="E67" t="s">
        <v>171</v>
      </c>
      <c r="F67" t="s">
        <v>148</v>
      </c>
      <c r="G67" t="str">
        <f t="shared" ref="G67:G85" si="2">D67&amp;" - "&amp;E67</f>
        <v>M81084 - Catshill Village Surgery</v>
      </c>
      <c r="H67">
        <f t="shared" ref="H67:H85" si="3">LEN(E67)</f>
        <v>24</v>
      </c>
      <c r="I67" s="70">
        <v>5381</v>
      </c>
    </row>
    <row r="68" spans="3:9">
      <c r="C68" t="s">
        <v>136</v>
      </c>
      <c r="D68" t="s">
        <v>180</v>
      </c>
      <c r="E68" t="s">
        <v>181</v>
      </c>
      <c r="F68" t="s">
        <v>138</v>
      </c>
      <c r="G68" t="str">
        <f t="shared" si="2"/>
        <v>M81087 - Woodrow Medical Centre</v>
      </c>
      <c r="H68">
        <f t="shared" si="3"/>
        <v>22</v>
      </c>
      <c r="I68" s="70">
        <v>437</v>
      </c>
    </row>
    <row r="69" spans="3:9">
      <c r="C69" t="s">
        <v>136</v>
      </c>
      <c r="D69" t="s">
        <v>172</v>
      </c>
      <c r="E69" t="s">
        <v>173</v>
      </c>
      <c r="F69" t="s">
        <v>138</v>
      </c>
      <c r="G69" t="str">
        <f t="shared" si="2"/>
        <v>M81089 - Maple View Medical Practice</v>
      </c>
      <c r="H69">
        <f t="shared" si="3"/>
        <v>27</v>
      </c>
      <c r="I69" s="70">
        <v>6523</v>
      </c>
    </row>
    <row r="70" spans="3:9">
      <c r="C70" t="s">
        <v>184</v>
      </c>
      <c r="D70" t="s">
        <v>205</v>
      </c>
      <c r="E70" t="s">
        <v>206</v>
      </c>
      <c r="F70" t="s">
        <v>186</v>
      </c>
      <c r="G70" t="str">
        <f t="shared" si="2"/>
        <v>M81090 - Chaddesley Surgery</v>
      </c>
      <c r="H70">
        <f t="shared" si="3"/>
        <v>18</v>
      </c>
      <c r="I70" s="70">
        <v>3547</v>
      </c>
    </row>
    <row r="71" spans="3:9">
      <c r="C71" t="s">
        <v>67</v>
      </c>
      <c r="D71" t="s">
        <v>124</v>
      </c>
      <c r="E71" t="s">
        <v>125</v>
      </c>
      <c r="F71" t="s">
        <v>79</v>
      </c>
      <c r="G71" t="str">
        <f t="shared" si="2"/>
        <v>M81091 - Corbett Medical Practice</v>
      </c>
      <c r="H71">
        <f t="shared" si="3"/>
        <v>24</v>
      </c>
      <c r="I71" s="70">
        <v>13181</v>
      </c>
    </row>
    <row r="72" spans="3:9">
      <c r="C72" t="s">
        <v>136</v>
      </c>
      <c r="D72" t="s">
        <v>174</v>
      </c>
      <c r="E72" t="s">
        <v>175</v>
      </c>
      <c r="F72" t="s">
        <v>138</v>
      </c>
      <c r="G72" t="str">
        <f t="shared" si="2"/>
        <v xml:space="preserve">M81092 - The Bridge Surgery </v>
      </c>
      <c r="H72">
        <f t="shared" si="3"/>
        <v>19</v>
      </c>
      <c r="I72" s="70">
        <v>5664</v>
      </c>
    </row>
    <row r="73" spans="3:9">
      <c r="C73" t="s">
        <v>21</v>
      </c>
      <c r="D73" t="s">
        <v>59</v>
      </c>
      <c r="E73" t="s">
        <v>60</v>
      </c>
      <c r="F73" t="s">
        <v>41</v>
      </c>
      <c r="G73" t="str">
        <f t="shared" si="2"/>
        <v>M81093 - Belmont Medical Centre</v>
      </c>
      <c r="H73">
        <f t="shared" si="3"/>
        <v>22</v>
      </c>
      <c r="I73" s="70">
        <v>8532</v>
      </c>
    </row>
    <row r="74" spans="3:9">
      <c r="C74" t="s">
        <v>67</v>
      </c>
      <c r="D74" t="s">
        <v>126</v>
      </c>
      <c r="E74" t="s">
        <v>127</v>
      </c>
      <c r="F74" t="s">
        <v>69</v>
      </c>
      <c r="G74" t="str">
        <f t="shared" si="2"/>
        <v>M81094 - Abbey Medical Practice</v>
      </c>
      <c r="H74">
        <f t="shared" si="3"/>
        <v>22</v>
      </c>
      <c r="I74" s="70">
        <v>9700</v>
      </c>
    </row>
    <row r="75" spans="3:9">
      <c r="C75" t="s">
        <v>21</v>
      </c>
      <c r="D75" t="s">
        <v>61</v>
      </c>
      <c r="E75" t="s">
        <v>62</v>
      </c>
      <c r="F75" t="s">
        <v>29</v>
      </c>
      <c r="G75" t="str">
        <f t="shared" si="2"/>
        <v>M81600 - Cradley Surgery</v>
      </c>
      <c r="H75">
        <f t="shared" si="3"/>
        <v>15</v>
      </c>
      <c r="I75" s="70">
        <v>3308</v>
      </c>
    </row>
    <row r="76" spans="3:9">
      <c r="C76" t="s">
        <v>21</v>
      </c>
      <c r="D76" t="s">
        <v>63</v>
      </c>
      <c r="E76" t="s">
        <v>64</v>
      </c>
      <c r="F76" t="s">
        <v>26</v>
      </c>
      <c r="G76" t="str">
        <f t="shared" si="2"/>
        <v>M81604 - Fownhope Medical Centre</v>
      </c>
      <c r="H76">
        <f t="shared" si="3"/>
        <v>23</v>
      </c>
      <c r="I76" s="70">
        <v>5778</v>
      </c>
    </row>
    <row r="77" spans="3:9">
      <c r="C77" t="s">
        <v>136</v>
      </c>
      <c r="D77" t="s">
        <v>176</v>
      </c>
      <c r="E77" t="s">
        <v>177</v>
      </c>
      <c r="F77" t="s">
        <v>148</v>
      </c>
      <c r="G77" t="str">
        <f t="shared" si="2"/>
        <v>M81605 - The Glebeland Surgery</v>
      </c>
      <c r="H77">
        <f t="shared" si="3"/>
        <v>21</v>
      </c>
      <c r="I77" s="70">
        <v>4917</v>
      </c>
    </row>
    <row r="78" spans="3:9">
      <c r="C78" t="s">
        <v>184</v>
      </c>
      <c r="D78" t="s">
        <v>207</v>
      </c>
      <c r="E78" t="s">
        <v>208</v>
      </c>
      <c r="F78" t="s">
        <v>186</v>
      </c>
      <c r="G78" t="str">
        <f t="shared" si="2"/>
        <v>M81608 - Wolverley Surgery</v>
      </c>
      <c r="H78">
        <f t="shared" si="3"/>
        <v>17</v>
      </c>
      <c r="I78" s="70">
        <v>3219</v>
      </c>
    </row>
    <row r="79" spans="3:9">
      <c r="C79" t="s">
        <v>136</v>
      </c>
      <c r="D79" t="s">
        <v>178</v>
      </c>
      <c r="E79" t="s">
        <v>179</v>
      </c>
      <c r="F79" t="s">
        <v>143</v>
      </c>
      <c r="G79" t="str">
        <f t="shared" si="2"/>
        <v>M81616 - Crabbs Cross Medical Centre</v>
      </c>
      <c r="H79">
        <f t="shared" si="3"/>
        <v>27</v>
      </c>
      <c r="I79" s="70">
        <v>2823</v>
      </c>
    </row>
    <row r="80" spans="3:9">
      <c r="C80" t="s">
        <v>136</v>
      </c>
      <c r="D80" t="s">
        <v>182</v>
      </c>
      <c r="E80" t="s">
        <v>183</v>
      </c>
      <c r="F80" t="s">
        <v>143</v>
      </c>
      <c r="G80" t="str">
        <f t="shared" si="2"/>
        <v>M81617 - Crabbs Cross Surgery</v>
      </c>
      <c r="H80">
        <f t="shared" si="3"/>
        <v>20</v>
      </c>
      <c r="I80" s="70">
        <v>5482</v>
      </c>
    </row>
    <row r="81" spans="3:9">
      <c r="C81" t="s">
        <v>21</v>
      </c>
      <c r="D81" t="s">
        <v>65</v>
      </c>
      <c r="E81" t="s">
        <v>66</v>
      </c>
      <c r="F81" t="s">
        <v>29</v>
      </c>
      <c r="G81" t="str">
        <f t="shared" si="2"/>
        <v>M81621 - Ledbury Market Street Surgery</v>
      </c>
      <c r="H81">
        <f t="shared" si="3"/>
        <v>29</v>
      </c>
      <c r="I81" s="70">
        <v>5000</v>
      </c>
    </row>
    <row r="82" spans="3:9">
      <c r="C82" t="s">
        <v>67</v>
      </c>
      <c r="D82" t="s">
        <v>128</v>
      </c>
      <c r="E82" t="s">
        <v>129</v>
      </c>
      <c r="F82" t="s">
        <v>69</v>
      </c>
      <c r="G82" t="str">
        <f t="shared" si="2"/>
        <v>M81627 - Demontfort Medical Centre</v>
      </c>
      <c r="H82">
        <f t="shared" si="3"/>
        <v>25</v>
      </c>
      <c r="I82" s="70">
        <v>7879</v>
      </c>
    </row>
    <row r="83" spans="3:9">
      <c r="C83" t="s">
        <v>67</v>
      </c>
      <c r="D83" t="s">
        <v>130</v>
      </c>
      <c r="E83" t="s">
        <v>131</v>
      </c>
      <c r="F83" t="s">
        <v>100</v>
      </c>
      <c r="G83" t="str">
        <f t="shared" si="2"/>
        <v>M81629 - New Court Surgery</v>
      </c>
      <c r="H83">
        <f t="shared" si="3"/>
        <v>17</v>
      </c>
      <c r="I83" s="70">
        <v>9804</v>
      </c>
    </row>
    <row r="84" spans="3:9">
      <c r="C84" t="s">
        <v>67</v>
      </c>
      <c r="D84" t="s">
        <v>132</v>
      </c>
      <c r="E84" t="s">
        <v>133</v>
      </c>
      <c r="F84" t="s">
        <v>69</v>
      </c>
      <c r="G84" t="str">
        <f t="shared" si="2"/>
        <v>Y03602 - Grey Gable Surgery</v>
      </c>
      <c r="H84">
        <f t="shared" si="3"/>
        <v>18</v>
      </c>
      <c r="I84" s="70">
        <v>5192</v>
      </c>
    </row>
    <row r="85" spans="3:9">
      <c r="C85" t="s">
        <v>67</v>
      </c>
      <c r="D85" t="s">
        <v>134</v>
      </c>
      <c r="E85" t="s">
        <v>135</v>
      </c>
      <c r="F85" t="s">
        <v>72</v>
      </c>
      <c r="G85" t="str">
        <f t="shared" si="2"/>
        <v>Y04968 - Farrier House Surgery</v>
      </c>
      <c r="H85">
        <f t="shared" si="3"/>
        <v>21</v>
      </c>
      <c r="I85" s="70">
        <v>5607</v>
      </c>
    </row>
  </sheetData>
  <autoFilter ref="C1:I85" xr:uid="{7C6EC044-8837-4E22-B019-EC03D1D48526}"/>
  <sortState xmlns:xlrd2="http://schemas.microsoft.com/office/spreadsheetml/2017/richdata2" ref="C2:F87">
    <sortCondition ref="D2:D87"/>
  </sortState>
  <phoneticPr fontId="3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18ECCED637594AA321C68D1A290BCF" ma:contentTypeVersion="12" ma:contentTypeDescription="Create a new document." ma:contentTypeScope="" ma:versionID="c2f88d820f7d5a788797125014fa80d8">
  <xsd:schema xmlns:xsd="http://www.w3.org/2001/XMLSchema" xmlns:xs="http://www.w3.org/2001/XMLSchema" xmlns:p="http://schemas.microsoft.com/office/2006/metadata/properties" xmlns:ns2="98b83dc3-f8d4-4996-b007-09633c2842aa" xmlns:ns3="177659c5-0244-4c75-9eea-d85ec5bacdc0" targetNamespace="http://schemas.microsoft.com/office/2006/metadata/properties" ma:root="true" ma:fieldsID="ad6d60c908384164427ea81ebc5486c0" ns2:_="" ns3:_="">
    <xsd:import namespace="98b83dc3-f8d4-4996-b007-09633c2842aa"/>
    <xsd:import namespace="177659c5-0244-4c75-9eea-d85ec5ba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83dc3-f8d4-4996-b007-09633c2842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659c5-0244-4c75-9eea-d85ec5bac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6E37C-A6B6-4B19-9151-58A221270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83dc3-f8d4-4996-b007-09633c2842aa"/>
    <ds:schemaRef ds:uri="177659c5-0244-4c75-9eea-d85ec5ba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26E357-CF5C-4909-8998-27C3C17D4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40C0C-5FE6-41CB-877A-C882AA8F5E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Settings</vt:lpstr>
      <vt:lpstr>'Claim Form'!Print_Area</vt:lpstr>
    </vt:vector>
  </TitlesOfParts>
  <Company>WHITS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Ullah, Zuhib</dc:creator>
  <cp:lastModifiedBy>Lisa Siembab</cp:lastModifiedBy>
  <cp:lastPrinted>2020-06-18T14:23:18Z</cp:lastPrinted>
  <dcterms:created xsi:type="dcterms:W3CDTF">2018-12-28T10:18:55Z</dcterms:created>
  <dcterms:modified xsi:type="dcterms:W3CDTF">2020-06-19T15:37:57Z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0x010100C518ECCED637594AA321C68D1A290BCF</vt:lpwstr>
  </property>
</Properties>
</file>